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50" windowHeight="4980" tabRatio="765" activeTab="6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</sheets>
  <definedNames>
    <definedName name="_xlnm.Print_Area" localSheetId="0">'a'!$A$1:$J$61</definedName>
    <definedName name="_xlnm.Print_Area" localSheetId="3">'gt'!$A$1:$F$77</definedName>
    <definedName name="_xlnm.Print_Area" localSheetId="6">'nat'!$A$1:$G$80</definedName>
    <definedName name="_xlnm.Print_Area" localSheetId="2">'nh'!$A$1:$K$100</definedName>
    <definedName name="_xlnm.Print_Area" localSheetId="4">'ogg'!$A$1:$E$49</definedName>
    <definedName name="_xlnm.Print_Area" localSheetId="5">'özkaynak'!$A$1:$V$53</definedName>
    <definedName name="_xlnm.Print_Area" localSheetId="1">'p'!$A$1:$J$60</definedName>
    <definedName name="Z_16889832_86B0_48A1_A3F0_95785665F9B4_.wvu.PrintArea" localSheetId="0" hidden="1">'a'!$A$3:$G$58</definedName>
    <definedName name="Z_16889832_86B0_48A1_A3F0_95785665F9B4_.wvu.PrintArea" localSheetId="3" hidden="1">'gt'!$A$2:$E$74</definedName>
    <definedName name="Z_16889832_86B0_48A1_A3F0_95785665F9B4_.wvu.PrintArea" localSheetId="1" hidden="1">'p'!$A$2:$G$58</definedName>
    <definedName name="Z_6D13DA8A_5530_4649_8CD7_84B2295869D1_.wvu.PrintArea" localSheetId="0" hidden="1">'a'!$A$3:$G$58</definedName>
    <definedName name="Z_6D13DA8A_5530_4649_8CD7_84B2295869D1_.wvu.PrintArea" localSheetId="3" hidden="1">'gt'!$A$2:$E$74</definedName>
    <definedName name="Z_6D13DA8A_5530_4649_8CD7_84B2295869D1_.wvu.PrintArea" localSheetId="1" hidden="1">'p'!$A$2:$G$58</definedName>
    <definedName name="Z_9396E133_4C05_4640_A115_67E7C74F584E_.wvu.PrintArea" localSheetId="0" hidden="1">'a'!$A$3:$G$58</definedName>
    <definedName name="Z_9396E133_4C05_4640_A115_67E7C74F584E_.wvu.PrintArea" localSheetId="3" hidden="1">'gt'!$A$2:$E$74</definedName>
    <definedName name="Z_9396E133_4C05_4640_A115_67E7C74F584E_.wvu.PrintArea" localSheetId="1" hidden="1">'p'!$A$2:$G$58</definedName>
    <definedName name="Z_A6EE2484_C53C_402E_94C5_8D90F92DED70_.wvu.PrintArea" localSheetId="0" hidden="1">'a'!$A$3:$G$58</definedName>
    <definedName name="Z_A6EE2484_C53C_402E_94C5_8D90F92DED70_.wvu.PrintArea" localSheetId="3" hidden="1">'gt'!$A$2:$E$74</definedName>
    <definedName name="Z_A6EE2484_C53C_402E_94C5_8D90F92DED70_.wvu.PrintArea" localSheetId="1" hidden="1">'p'!$A$2:$G$58</definedName>
    <definedName name="Z_E1E31F00_469F_4984_AC88_A4EA8BCB406A_.wvu.PrintArea" localSheetId="0" hidden="1">'a'!$A$3:$G$58</definedName>
    <definedName name="Z_E1E31F00_469F_4984_AC88_A4EA8BCB406A_.wvu.PrintArea" localSheetId="3" hidden="1">'gt'!$A$2:$E$74</definedName>
    <definedName name="Z_E1E31F00_469F_4984_AC88_A4EA8BCB406A_.wvu.PrintArea" localSheetId="1" hidden="1">'p'!$A$2:$G$58</definedName>
    <definedName name="Z_F0AB3048_32E9_4BAF_9A5C_028907AD0E21_.wvu.PrintArea" localSheetId="0" hidden="1">'a'!$A$3:$G$58</definedName>
    <definedName name="Z_F0AB3048_32E9_4BAF_9A5C_028907AD0E21_.wvu.PrintArea" localSheetId="3" hidden="1">'gt'!$A$2:$E$74</definedName>
    <definedName name="Z_F0AB3048_32E9_4BAF_9A5C_028907AD0E21_.wvu.PrintArea" localSheetId="1" hidden="1">'p'!$A$2:$G$58</definedName>
  </definedNames>
  <calcPr fullCalcOnLoad="1"/>
</workbook>
</file>

<file path=xl/sharedStrings.xml><?xml version="1.0" encoding="utf-8"?>
<sst xmlns="http://schemas.openxmlformats.org/spreadsheetml/2006/main" count="841" uniqueCount="587">
  <si>
    <t>CARİ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</si>
  <si>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</si>
  <si>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</si>
  <si>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</si>
  <si>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</si>
  <si>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</si>
  <si>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</si>
  <si>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</si>
  <si>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</si>
  <si>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</si>
  <si>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</si>
  <si>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</si>
  <si>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</si>
  <si>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</si>
  <si>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</si>
  <si>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</si>
  <si>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</si>
  <si>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</si>
  <si>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</si>
  <si>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</si>
  <si>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</si>
  <si>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</si>
  <si>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</si>
  <si>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</si>
  <si>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</si>
  <si>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</si>
  <si>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</si>
  <si>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</si>
  <si>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</si>
  <si>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</si>
  <si>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</si>
  <si>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</si>
  <si>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</si>
  <si>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</si>
  <si>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</si>
  <si>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</si>
  <si>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</si>
  <si>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</si>
  <si>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</si>
  <si>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</si>
  <si>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</si>
  <si>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</si>
  <si>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</si>
  <si>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</si>
  <si>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</si>
  <si>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</si>
  <si>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</si>
  <si>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</si>
  <si>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</si>
  <si>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</si>
  <si>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</si>
  <si>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</si>
  <si>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</si>
  <si>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</si>
  <si>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</si>
  <si>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</si>
  <si>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</si>
  <si>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</si>
  <si>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</si>
  <si>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</si>
  <si>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</si>
  <si>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</si>
  <si>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</si>
  <si>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</si>
  <si>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</si>
  <si>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</si>
  <si>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</si>
  <si>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</si>
  <si>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</si>
  <si>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</si>
  <si>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</si>
  <si>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</si>
  <si>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</si>
  <si>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</si>
  <si>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</si>
  <si>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</si>
  <si>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</si>
  <si>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</si>
  <si>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</si>
  <si>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</si>
  <si>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Grubun Kârı / Zararı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</si>
  <si>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</si>
  <si>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</si>
  <si>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</si>
  <si>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</si>
  <si>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</si>
  <si>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</si>
  <si>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</si>
  <si>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</si>
  <si>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</si>
  <si>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</si>
  <si>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</si>
  <si>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</si>
  <si>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</si>
  <si>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Cari Vergi Karşılığı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</si>
  <si>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</si>
  <si>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</si>
  <si>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</si>
  <si>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</si>
  <si>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</si>
  <si>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</si>
  <si>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</si>
  <si>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</si>
  <si>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</si>
  <si>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</si>
  <si>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</si>
  <si>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</si>
  <si>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</si>
  <si>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</si>
  <si>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</si>
  <si>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</si>
  <si>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</si>
  <si>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 xml:space="preserve">Faktoring Garantilerinden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</si>
  <si>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</si>
  <si>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</si>
  <si>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</si>
  <si>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</si>
  <si>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</si>
  <si>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</si>
  <si>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</si>
  <si>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</si>
  <si>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</si>
  <si>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</si>
  <si>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</si>
  <si>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</si>
  <si>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</si>
  <si>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</si>
  <si>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</si>
  <si>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</si>
  <si>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</si>
  <si>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</si>
  <si>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</si>
  <si>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</si>
  <si>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</si>
  <si>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</si>
  <si>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</si>
  <si>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</si>
  <si>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</si>
  <si>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</si>
  <si>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</si>
  <si>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</si>
  <si>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</si>
  <si>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</si>
  <si>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</si>
  <si>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</si>
  <si>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</si>
  <si>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</si>
  <si>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</si>
  <si>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</si>
  <si>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</si>
  <si>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</si>
  <si>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</si>
  <si>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</si>
  <si>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</si>
  <si>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</si>
  <si>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5.3</t>
  </si>
  <si>
    <t>1.2.1</t>
  </si>
  <si>
    <t>1.2.2</t>
  </si>
  <si>
    <t>10.1</t>
  </si>
  <si>
    <t>10.2</t>
  </si>
  <si>
    <t xml:space="preserve">Konsolide Edilmeyenler </t>
  </si>
  <si>
    <t>2.2.1</t>
  </si>
  <si>
    <t>2.2.2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</si>
  <si>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</si>
  <si>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</si>
  <si>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</si>
  <si>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</si>
  <si>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</si>
  <si>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</si>
  <si>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</si>
  <si>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</si>
  <si>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</si>
  <si>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</si>
  <si>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</si>
  <si>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</si>
  <si>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</si>
  <si>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</si>
  <si>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</si>
  <si>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16.1</t>
  </si>
  <si>
    <t>16.2</t>
  </si>
  <si>
    <t>16.3</t>
  </si>
  <si>
    <t>16.4</t>
  </si>
  <si>
    <t>16.5</t>
  </si>
  <si>
    <t>DİĞER FAALİYET GİDERLERİ (-)</t>
  </si>
  <si>
    <t>10.3</t>
  </si>
  <si>
    <t>10.4</t>
  </si>
  <si>
    <t>Krediler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</si>
  <si>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</si>
  <si>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</si>
  <si>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</si>
  <si>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</si>
  <si>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</si>
  <si>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</si>
  <si>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</si>
  <si>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</si>
  <si>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</si>
  <si>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</si>
  <si>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</si>
  <si>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</si>
  <si>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</si>
  <si>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</si>
  <si>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</si>
  <si>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</si>
  <si>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</si>
  <si>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</si>
  <si>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</si>
  <si>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</si>
  <si>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</si>
  <si>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</si>
  <si>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</si>
  <si>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</si>
  <si>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</si>
  <si>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</si>
  <si>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</si>
  <si>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</si>
  <si>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</si>
  <si>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</si>
  <si>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</si>
  <si>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</si>
  <si>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</si>
  <si>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</si>
  <si>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</si>
  <si>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</si>
  <si>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</si>
  <si>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</si>
  <si>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</si>
  <si>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</si>
  <si>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</si>
  <si>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</si>
  <si>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</si>
  <si>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</si>
  <si>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</si>
  <si>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</si>
  <si>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</si>
  <si>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</si>
  <si>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</si>
  <si>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</si>
  <si>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Türkiye Garanti Bankası Anonim Şirketi ve Finansal Kuruluşları</t>
  </si>
  <si>
    <t>5.1.2</t>
  </si>
  <si>
    <t>5.1.7</t>
  </si>
  <si>
    <t>5.1.8</t>
  </si>
  <si>
    <t>5.1.9</t>
  </si>
  <si>
    <t>5.1.11</t>
  </si>
  <si>
    <t>5.1.14</t>
  </si>
  <si>
    <t>5.1.15</t>
  </si>
  <si>
    <t>5.3.1</t>
  </si>
  <si>
    <t>İlişikteki açıklama ve dipnotlar bu konsolide finansal tabloların tamamlayıcı bir unsurudur.</t>
  </si>
  <si>
    <t>5.1.17</t>
  </si>
  <si>
    <t>Toplam</t>
  </si>
  <si>
    <t>YATIRIM AMAÇLI GAYRİMENKULLER (Net)</t>
  </si>
  <si>
    <t xml:space="preserve">Satış Amaçlı </t>
  </si>
  <si>
    <t>Durdurulan Faaliyetlere İlişkin</t>
  </si>
  <si>
    <t>XIX.</t>
  </si>
  <si>
    <t>14.1</t>
  </si>
  <si>
    <t>14.2</t>
  </si>
  <si>
    <t>Azınlık Payları</t>
  </si>
  <si>
    <t>Vadeli Aktif Değerler Alım Satım Taahhütleri</t>
  </si>
  <si>
    <t>Vadeli Mevduat Alım Satım Taahhütleri</t>
  </si>
  <si>
    <t>Çekler İçin Ödeme Taahhütleri</t>
  </si>
  <si>
    <t>NET FAİZ GELİRİ/GİDERİ (I - II)</t>
  </si>
  <si>
    <t>NET ÜCRET VE KOMİSYON GELİRLERİ/GİDERLERİ</t>
  </si>
  <si>
    <t>Gayri Nakdi Kredilere</t>
  </si>
  <si>
    <t>SÜRDÜRÜLEN FAALİYETLER VERGİ KARŞILIĞI (±)</t>
  </si>
  <si>
    <t>DURDURULAN FAALİYETLERDEN GELİRLER</t>
  </si>
  <si>
    <t>Satış Amaçlı Elde Tutulan Duran Varlık Gelirleri</t>
  </si>
  <si>
    <t>İştirak, Bağlı Ortaklık ve Birlikte Kontrol Edilen Ortaklıklar (İş Ort.) Satış Karları</t>
  </si>
  <si>
    <t>Diğer Durdurulan Faaliyet Gelirleri</t>
  </si>
  <si>
    <t>DURDURULAN FAALİYETLERDEN GİDERLER (-)</t>
  </si>
  <si>
    <t>Satış Amaçlı Elde Tutulan Duran Varlık Giderleri</t>
  </si>
  <si>
    <t>İştirak, Bağlı Ortaklık ve Birlikte Kontrol Edilen Ortaklıklar (İş Ort.) Satış Zararları</t>
  </si>
  <si>
    <t>Diğer Durdurulan Faaliyet Giderleri</t>
  </si>
  <si>
    <t>XX.</t>
  </si>
  <si>
    <t>XXI.</t>
  </si>
  <si>
    <t>DURDURULAN FAALİYETLER VERGİ KARŞILIĞI (±)</t>
  </si>
  <si>
    <t>XXII.</t>
  </si>
  <si>
    <t>XXIII.</t>
  </si>
  <si>
    <t>Azınlık Payları Kârı / Zararı (-)</t>
  </si>
  <si>
    <t>ÖZKAYNAKLAR</t>
  </si>
  <si>
    <t>5.1.16</t>
  </si>
  <si>
    <t>5.7</t>
  </si>
  <si>
    <t>5.6</t>
  </si>
  <si>
    <t>Kredi Kartları ve Bankacılık Hizm. İlişkin Promosyon Uyg. Taah.</t>
  </si>
  <si>
    <t>5.5</t>
  </si>
  <si>
    <t>BİN TÜRK LİRASI</t>
  </si>
  <si>
    <t>2.1.4</t>
  </si>
  <si>
    <t xml:space="preserve">Türev Finansal İşlemlerden Kâr/Zarar </t>
  </si>
  <si>
    <t>1.3.1</t>
  </si>
  <si>
    <t>1.3.2</t>
  </si>
  <si>
    <t>1.8</t>
  </si>
  <si>
    <t>1.9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</si>
  <si>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</si>
  <si>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</si>
  <si>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</si>
  <si>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</si>
  <si>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</si>
  <si>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</si>
  <si>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</si>
  <si>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</si>
  <si>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</si>
  <si>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4.4</t>
  </si>
  <si>
    <t>4.5</t>
  </si>
  <si>
    <t>4.6</t>
  </si>
  <si>
    <t>4.7</t>
  </si>
  <si>
    <t>4.8</t>
  </si>
  <si>
    <t>5.4</t>
  </si>
  <si>
    <t>Hisse Başına Kâr / Zarar</t>
  </si>
  <si>
    <t>Konsolide Finansal Tablolar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</si>
  <si>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</si>
  <si>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</si>
  <si>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</si>
  <si>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</si>
  <si>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</si>
  <si>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</si>
  <si>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</si>
  <si>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1.2.3</t>
  </si>
  <si>
    <t>Gerçeğe Uygun Değer Farkı Diğer Kapsamlı Gelire Yansıtılan Finansal Varlıklar</t>
  </si>
  <si>
    <t>1.3.3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</si>
  <si>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</si>
  <si>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</si>
  <si>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</si>
  <si>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</si>
  <si>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</si>
  <si>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</si>
  <si>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</si>
  <si>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</si>
  <si>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</si>
  <si>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Faktoring Alacakları</t>
  </si>
  <si>
    <t>SATIŞ AMAÇLI ELDE TUTULAN VE DURDURULAN FAALİYETLERE İLİŞKİN DURAN VARLIKLAR (Net)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</si>
  <si>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</si>
  <si>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</si>
  <si>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</si>
  <si>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</si>
  <si>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</si>
  <si>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</si>
  <si>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</si>
  <si>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</si>
  <si>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</si>
  <si>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</si>
  <si>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</si>
  <si>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</si>
  <si>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</si>
  <si>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</si>
  <si>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</si>
  <si>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</si>
  <si>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</si>
  <si>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>KİRALAMA İŞLEMLERİNDEN YÜKÜMLÜLÜKLER</t>
  </si>
  <si>
    <t xml:space="preserve">X. </t>
  </si>
  <si>
    <t>CARİ VERGİ BORCU</t>
  </si>
  <si>
    <t>ERTELENMİŞ VERGİ BORCU</t>
  </si>
  <si>
    <t>SATIŞ AMAÇLI ELDE TUTULAN VE DURDURULAN FAALİYETLERE İLİŞKİN DURAN VARLIK BORÇLARI (Net)</t>
  </si>
  <si>
    <t>SERMAYE BENZERİ BORÇLANMA ARAÇLARI</t>
  </si>
  <si>
    <t>Diğer Borçlanma Araçları</t>
  </si>
  <si>
    <t>DİĞER YÜKÜMLÜLÜKLER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</si>
  <si>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</si>
  <si>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</si>
  <si>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</si>
  <si>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</si>
  <si>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</si>
  <si>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</si>
  <si>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</si>
  <si>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</si>
  <si>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</si>
  <si>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16.7</t>
  </si>
  <si>
    <t>Gerçeğe Uygun Değer Farkı Diğer Kapsamlı Gelire Yansıtılanlar</t>
  </si>
  <si>
    <t>İtfa Edilmiş Maliyeti İle Ölçülenler</t>
  </si>
  <si>
    <t>PERSONEL GİDERLERİ (-)</t>
  </si>
  <si>
    <t>BİRLEŞME İŞLEMİ SONRASINDA GELİR OLARAK KAYDEDİLEN FAZLALIK TUTARI</t>
  </si>
  <si>
    <t>Ertelenmiş Vergi Gider Etkisi (+)</t>
  </si>
  <si>
    <t>Ertelenmiş Vergi Gelir Etkisi (-)</t>
  </si>
  <si>
    <t>20.1</t>
  </si>
  <si>
    <t>20.2</t>
  </si>
  <si>
    <t>20.3</t>
  </si>
  <si>
    <t>XXIV.</t>
  </si>
  <si>
    <t xml:space="preserve">Diğer </t>
  </si>
  <si>
    <t>TMS 8 Uyarınca Yapılan Düzeltmeler</t>
  </si>
  <si>
    <t xml:space="preserve">Hataların Düzeltilmesinin Etkisi </t>
  </si>
  <si>
    <t>Muhasebe Politikasında Yapılan Değişikliklerin Etkisi</t>
  </si>
  <si>
    <t>Yeni Bakiye (I+II)</t>
  </si>
  <si>
    <t>Ödenmiş Sermaye Enflasyon Düzeltme Farkı</t>
  </si>
  <si>
    <t>Kâr Dağıtımı</t>
  </si>
  <si>
    <t>Dağıtılan Temettü</t>
  </si>
  <si>
    <t>Yedeklere Aktarılan Tutarlar</t>
  </si>
  <si>
    <t xml:space="preserve">Önceki Dönem Sonu Bakiyesi </t>
  </si>
  <si>
    <t>Hisse Snedi İptal Karları</t>
  </si>
  <si>
    <t>Tanımlanmış Fayda Planları Yeniden Ölçüm Kazançları/Kayıpları</t>
  </si>
  <si>
    <t>Yabancı Para Çevrim Farkları</t>
  </si>
  <si>
    <t>Toplam Özkaynak</t>
  </si>
  <si>
    <t>Gerçeğe Uygun Değer Farkı Diğer Kapsamlı Gelire Yansıtılan Finansal Varlıkların Değerleme ve/veya Sınıflandırma Gelirleri/Giderleri</t>
  </si>
  <si>
    <t>Kar Yedekleri</t>
  </si>
  <si>
    <t>Dönem Net Kârı / (Zararı)</t>
  </si>
  <si>
    <t>Azınlık Payları Hariç Toplam Özkaynak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</si>
  <si>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</si>
  <si>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</si>
  <si>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</si>
  <si>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</si>
  <si>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</si>
  <si>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Toplam Kapsamlı Gelir</t>
  </si>
  <si>
    <t>Maddi ve Maddi Olmayan Duran Varlık YDF</t>
  </si>
  <si>
    <t>5.1.3</t>
  </si>
  <si>
    <t>5.1.10</t>
  </si>
  <si>
    <t>13.1</t>
  </si>
  <si>
    <t>13.2</t>
  </si>
  <si>
    <t>11.1</t>
  </si>
  <si>
    <t>11.2</t>
  </si>
  <si>
    <t>11.3</t>
  </si>
  <si>
    <t>Geçmiş Yıllar Kârı / (Zararı)</t>
  </si>
  <si>
    <t>Kâr veya Zararda Yeniden Sınıflandırılmayacak Diğer Kapsamlı Gelirler veya Giderler</t>
  </si>
  <si>
    <t>Kâr veya Zararda Yeniden Sınıflandırılacak Diğer Kapsamlı Gelirler veya Giderler</t>
  </si>
  <si>
    <t>VARLIKLAR</t>
  </si>
  <si>
    <t>YÜKÜMLÜLÜKLER</t>
  </si>
  <si>
    <t>ÖZKAYNAKLAR KALEMLERİNDEKİ DEĞİŞİKLİKLER</t>
  </si>
  <si>
    <t>GELİR VE GİDER KALEMLERİ</t>
  </si>
  <si>
    <t>ÖZKAYNAK YÖNTEMİ UYGULANAN ORTAKLIKLARDAN KÂR/ZARAR</t>
  </si>
  <si>
    <t>NET PARASAL POZİSYON KÂRI/ZARARI</t>
  </si>
  <si>
    <t>5.1.12</t>
  </si>
  <si>
    <t>FAİZ GİDERLERİ  (-)</t>
  </si>
  <si>
    <t>Verilen Ücret ve Komisyonlar (-)</t>
  </si>
  <si>
    <t>TİCARİ KAR / ZARAR (Net)</t>
  </si>
  <si>
    <t>VARLIKLAR TOPLAMI</t>
  </si>
  <si>
    <t>YÜKÜMLÜLÜKLER TOPLAMI</t>
  </si>
  <si>
    <t xml:space="preserve">              BİN TÜRK LİRASI</t>
  </si>
  <si>
    <t xml:space="preserve"> CARİ DÖNEM</t>
  </si>
  <si>
    <t xml:space="preserve"> ÖNCEKİ DÖNEM</t>
  </si>
  <si>
    <t>Kiralama Faiz Giderleri</t>
  </si>
  <si>
    <t>2.6</t>
  </si>
  <si>
    <t>DİĞER KARŞILIK GİDERLERİ (-)</t>
  </si>
  <si>
    <t>BEKLENEN ZARAR KARŞILIKLARI GİDERLERİ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</si>
  <si>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</si>
  <si>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</si>
  <si>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</si>
  <si>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</si>
  <si>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</si>
  <si>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</si>
  <si>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</si>
  <si>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</si>
  <si>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</si>
  <si>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</si>
  <si>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25.1</t>
  </si>
  <si>
    <t>25.2</t>
  </si>
  <si>
    <t>1.1.4</t>
  </si>
  <si>
    <t>İTFA EDİLMİŞ MALİYETİ İLE ÖLÇÜLEN FİNANSAL VARLIKLAR (Net)</t>
  </si>
  <si>
    <t>DİĞER AKTİFLER (Net)</t>
  </si>
  <si>
    <t>Konsolide Kar veya Zarar ve Diğer Kapsamlı Gelir Tablosu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</si>
  <si>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</si>
  <si>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</si>
  <si>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</si>
  <si>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</si>
  <si>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</si>
  <si>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</si>
  <si>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</si>
  <si>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</si>
  <si>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</si>
  <si>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</si>
  <si>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2.2.3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</si>
  <si>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</si>
  <si>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</si>
  <si>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</si>
  <si>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</si>
  <si>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</si>
  <si>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</si>
  <si>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</si>
  <si>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</si>
  <si>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A.</t>
  </si>
  <si>
    <t>BANKACILIK FAALİYETLERİNE İLİŞKİN NAKİT AKIŞLARI</t>
  </si>
  <si>
    <t>Bankacılık Faaliyet Konusu Varlık ve Yükümlülüklerdeki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</si>
  <si>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</si>
  <si>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</si>
  <si>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</si>
  <si>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</si>
  <si>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</si>
  <si>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</si>
  <si>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</si>
  <si>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</si>
  <si>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</si>
  <si>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</si>
  <si>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</si>
  <si>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</si>
  <si>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Bankacılık Faaliyetleri Konusu Varlık ve Yükümlülüklerdeki Değişim</t>
  </si>
  <si>
    <t>Gerçeğe Uygun Değer Farkı K/Z'a Yansıtılan FV'larda Net (Artış) Azalış</t>
  </si>
  <si>
    <t>Bankalar Hesabındaki Net (Artış) Azalış</t>
  </si>
  <si>
    <t>Kredilerdeki Net (Artış) Azalış</t>
  </si>
  <si>
    <t>1.2.4</t>
  </si>
  <si>
    <t>Diğer Varlıklarda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</si>
  <si>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</si>
  <si>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</si>
  <si>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</si>
  <si>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</si>
  <si>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</si>
  <si>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Gerçeğe Uygun Değer Farkı K/Z'a Yansıtılan FY'lerde Net Artış (Azalış)</t>
  </si>
  <si>
    <t>1.2.8</t>
  </si>
  <si>
    <t>Alınan Kredilerdeki Net Artış (Azalış)</t>
  </si>
  <si>
    <t>1.2.9</t>
  </si>
  <si>
    <t>Vadesi Gelmiş Borçlarda Net Artış (Azalış)</t>
  </si>
  <si>
    <t>1.2.10</t>
  </si>
  <si>
    <t xml:space="preserve">Diğer Borçlarda Net Artış (Azalış) </t>
  </si>
  <si>
    <t>Bankacılık Faaliyetlerinden Kaynaklanan Net Nakit Akışı</t>
  </si>
  <si>
    <t>B.</t>
  </si>
  <si>
    <t>YATIRIM FAALİYETLERİNE İLİŞKİN NAKİT AKIŞLARI</t>
  </si>
  <si>
    <t>Yatırım Faaliyetlerinden Kaynaklanan Net Nakit Akışı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</si>
  <si>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</si>
  <si>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</si>
  <si>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Satın Alınan Menkuller ve Gayrimenkuller </t>
  </si>
  <si>
    <t>Elden Çıkarılan Menkul ve Gayrimenkuller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</si>
  <si>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</si>
  <si>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</si>
  <si>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2.7</t>
  </si>
  <si>
    <t>Satın Alınan İtfa Edilmiş Maliyeti ile Ölçülen Finansal Varlıklar</t>
  </si>
  <si>
    <t>2.8</t>
  </si>
  <si>
    <t>Satılan İtfa Edilmiş Maliyeti ile Ölçülen Finansal Varlıklar</t>
  </si>
  <si>
    <t>2.9</t>
  </si>
  <si>
    <t>C.</t>
  </si>
  <si>
    <t>FİNANSMAN FAALİYETLERİNE İLİŞKİN NAKİT AKIŞLARI</t>
  </si>
  <si>
    <t>Finansman Faaliyetlerinden Sağlanan Net Nakit</t>
  </si>
  <si>
    <t>Krediler ve İhraç Edilen Menkul Değerlerden Sağlanan Nakit</t>
  </si>
  <si>
    <t>Krediler ve İhraç Edilen Menkul Değerlerden Kaynaklanan Nakit Çıkışı</t>
  </si>
  <si>
    <t>3.3</t>
  </si>
  <si>
    <t xml:space="preserve">İhraç Edilen Sermaye Araçları   </t>
  </si>
  <si>
    <t>3.4</t>
  </si>
  <si>
    <t xml:space="preserve">Temettü Ödemeleri </t>
  </si>
  <si>
    <t>3.5</t>
  </si>
  <si>
    <t>3.6</t>
  </si>
  <si>
    <t xml:space="preserve">Yabancı Para Çevrim Farklarının Nakit ve Nakde Eşdeğer Varlıklar Üzerindeki Etkisi </t>
  </si>
  <si>
    <t>Nakit ve Nakde Eşdeğer Varlıklardaki Net Artış (Azalış) (I+II+III+IV)</t>
  </si>
  <si>
    <t xml:space="preserve">Dönem Başındaki Nakit ve Nakde Eşdeğer Varlıklar </t>
  </si>
  <si>
    <t>Dönem Sonundaki Nakit ve Nakde Eşdeğer Varlıklar (V+VI)</t>
  </si>
  <si>
    <t>İtfa Edilmiş Maliyeti ile Ölçülen Diğer Finansal Varlıklar</t>
  </si>
  <si>
    <t>2.4.1</t>
  </si>
  <si>
    <t>2.4.2</t>
  </si>
  <si>
    <t>ÖNCEKİ DÖNEM</t>
  </si>
  <si>
    <t>DÖNEM NET KARI/ZARARI (XIX+XXIV)</t>
  </si>
  <si>
    <t>DURDURULAN FAALİYETLER DÖNEM NET K/Z (XXII±XXIII)</t>
  </si>
  <si>
    <t>DURDURULAN FAALİYETLER VERGİ ÖNCESİ K/Z (XX-XXI)</t>
  </si>
  <si>
    <t>SÜRDÜRÜLEN FAALİYETLER DÖNEM NET K/Z (XVII±XVIII)</t>
  </si>
  <si>
    <t>SÜRDÜRÜLEN FAALİYETLER VERGİ ÖNCESİ K/Z (XIII+...+XVI)</t>
  </si>
  <si>
    <t>NET FAALİYET KÂRI/ZARARI (VIII-IX-X-XI-XII)</t>
  </si>
  <si>
    <t>FAALİYET BRÜT KÂRI (III+IV+V+VI+VII)</t>
  </si>
  <si>
    <t>Dönem Başı Bakiyesi</t>
  </si>
  <si>
    <t>5.3.2</t>
  </si>
  <si>
    <t>6.3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</si>
  <si>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</si>
  <si>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</si>
  <si>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</si>
  <si>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</si>
  <si>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</si>
  <si>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</si>
  <si>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</si>
  <si>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</si>
  <si>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</si>
  <si>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</si>
  <si>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</si>
  <si>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5.1.1</t>
  </si>
  <si>
    <t>5.1.5</t>
  </si>
  <si>
    <t>5.1.6</t>
  </si>
  <si>
    <t>5.1.13</t>
  </si>
  <si>
    <t>5.2.1</t>
  </si>
  <si>
    <t>5.2.2</t>
  </si>
  <si>
    <t>5.2.3</t>
  </si>
  <si>
    <t>5.2.4</t>
  </si>
  <si>
    <t>5.2.6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</si>
  <si>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</si>
  <si>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</si>
  <si>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</si>
  <si>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</si>
  <si>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</si>
  <si>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</si>
  <si>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</si>
  <si>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</si>
  <si>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</si>
  <si>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5.1.4</t>
  </si>
  <si>
    <t>Kiralamaya İlişkin Ödemeler</t>
  </si>
  <si>
    <t>5.4.12</t>
  </si>
  <si>
    <t>Dönem Sonu Bakiyesi  (III+IV+…+X+XI)</t>
  </si>
  <si>
    <t>1 Ocak 2022 -</t>
  </si>
  <si>
    <t xml:space="preserve">  1 Ocak 2022 -</t>
  </si>
  <si>
    <t>31 Aralık 2022</t>
  </si>
  <si>
    <t>31 Mart 2023 Tarihi İtibarıyla Konsolide Bilanço (Finansal Durum Tablosu)</t>
  </si>
  <si>
    <t>31 Mart 2023</t>
  </si>
  <si>
    <t>31 Mart 2023 Tarihi İtibarıyla Konsolide Nazım Hesaplar</t>
  </si>
  <si>
    <t>31 Mart 2023 Tarihinde Sona Eren Hesap Dönemine Ait Konsolide Kar veya Zarar Tablosu</t>
  </si>
  <si>
    <t>31 Mart 2022</t>
  </si>
  <si>
    <t xml:space="preserve"> (01/01/2022-31/03/2022)</t>
  </si>
  <si>
    <t xml:space="preserve"> (01/01/2023-31/03/2023)</t>
  </si>
  <si>
    <t xml:space="preserve">31 Mart 2023 Tarihinde Sona Eren Hesap Dönemine Ait </t>
  </si>
  <si>
    <t>31 Mart 2023 Tarihinde Sona Eren Hesap Dönemine Ait Konsolide Özkaynaklar Değişim Tablosu</t>
  </si>
  <si>
    <t>31 Mart 2023 Tarihinde Sona Eren Hesap Dönemine Ait Konsolide Nakit Akış Tablosu</t>
  </si>
  <si>
    <t>1 Ocak 2023 -</t>
  </si>
  <si>
    <t xml:space="preserve">  1 Ocak 2023 -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</si>
</sst>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₺_-;\-* #,##0.00\ _₺_-;_-* &quot;-&quot;??\ _₺_-;_-@_-"/>
    <numFmt numFmtId="165" formatCode="#,##0_);\(#,##0\);_(* &quot;-&quot;_)"/>
    <numFmt numFmtId="166" formatCode="0.000000000000000"/>
    <numFmt numFmtId="167" formatCode="_(* #,##0_);_(* \(#,##0\);_(* &quot;-&quot;??_);_(@_)"/>
    <numFmt numFmtId="168" formatCode="_(* #,##0.00000_);_(* \(#,##0.00000\);_(* &quot;-&quot;_);_(@_)"/>
    <numFmt numFmtId="169" formatCode="#,##0.000"/>
    <numFmt numFmtId="170" formatCode="0.0"/>
    <numFmt numFmtId="171" formatCode="#,##0.000000"/>
  </numFmts>
  <fonts count="10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MS Sans Serif"/>
      <family val="2"/>
    </font>
    <font>
      <sz val="14"/>
      <color indexed="8"/>
      <name val="Times New Roman"/>
      <family val="1"/>
    </font>
    <font>
      <sz val="14"/>
      <color indexed="8"/>
      <name val="Times New Roman TUR"/>
      <family val="1"/>
    </font>
    <font>
      <b/>
      <sz val="14"/>
      <color indexed="8"/>
      <name val="Times New Roman TUR"/>
      <family val="1"/>
    </font>
    <font>
      <sz val="12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 TUR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4"/>
      <color indexed="8"/>
      <name val="MS Sans Serif"/>
      <family val="2"/>
    </font>
    <font>
      <sz val="14"/>
      <color indexed="8"/>
      <name val="MS Sans Serif"/>
      <family val="2"/>
    </font>
    <font>
      <b/>
      <sz val="13"/>
      <color indexed="8"/>
      <name val="Times New Roman Tur"/>
      <family val="1"/>
    </font>
    <font>
      <b/>
      <sz val="10"/>
      <color indexed="8"/>
      <name val="Times New Roman Tur"/>
      <family val="1"/>
    </font>
    <font>
      <b/>
      <sz val="11"/>
      <color indexed="8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 Tur"/>
      <family val="0"/>
    </font>
    <font>
      <b/>
      <sz val="10"/>
      <color indexed="8"/>
      <name val="Arial"/>
      <family val="2"/>
    </font>
    <font>
      <b/>
      <sz val="20"/>
      <color indexed="8"/>
      <name val="Times New Roman"/>
      <family val="1"/>
    </font>
    <font>
      <sz val="20"/>
      <color indexed="8"/>
      <name val="MS Sans Serif"/>
      <family val="2"/>
    </font>
    <font>
      <sz val="12"/>
      <color indexed="8"/>
      <name val="MS Sans Serif"/>
      <family val="2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MS Sans Serif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MS Sans Serif"/>
      <family val="2"/>
    </font>
    <font>
      <b/>
      <sz val="14"/>
      <color theme="1"/>
      <name val="Times New Roman"/>
      <family val="1"/>
    </font>
    <font>
      <b/>
      <sz val="14"/>
      <color theme="1"/>
      <name val="MS Sans Serif"/>
      <family val="2"/>
    </font>
    <font>
      <b/>
      <sz val="10"/>
      <color theme="1"/>
      <name val="Times New Roman"/>
      <family val="1"/>
    </font>
    <font>
      <b/>
      <sz val="10"/>
      <color theme="1"/>
      <name val="MS Sans Serif"/>
      <family val="2"/>
    </font>
    <font>
      <sz val="12"/>
      <color theme="1"/>
      <name val="Times New Roman Tur"/>
      <family val="1"/>
    </font>
    <font>
      <b/>
      <sz val="11"/>
      <color theme="1"/>
      <name val="Times New Roman"/>
      <family val="1"/>
    </font>
    <font>
      <sz val="12"/>
      <color theme="1"/>
      <name val="MS Sans Serif"/>
      <family val="2"/>
    </font>
    <font>
      <b/>
      <sz val="20"/>
      <color theme="1"/>
      <name val="Times New Roman"/>
      <family val="1"/>
    </font>
    <font>
      <sz val="20"/>
      <color theme="1"/>
      <name val="MS Sans Serif"/>
      <family val="2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 Tur"/>
      <family val="1"/>
    </font>
    <font>
      <b/>
      <sz val="12"/>
      <color theme="1"/>
      <name val="Times New Roman TUR"/>
      <family val="1"/>
    </font>
    <font>
      <b/>
      <sz val="10"/>
      <color theme="1"/>
      <name val="Times New Roman Tur"/>
      <family val="1"/>
    </font>
    <font>
      <b/>
      <sz val="12"/>
      <color theme="1"/>
      <name val="Times New Roman Tur"/>
      <family val="0"/>
    </font>
    <font>
      <b/>
      <sz val="11"/>
      <color theme="1"/>
      <name val="Times New Roman Tur"/>
      <family val="1"/>
    </font>
    <font>
      <b/>
      <sz val="14"/>
      <color theme="1"/>
      <name val="Times New Roman TUR"/>
      <family val="1"/>
    </font>
    <font>
      <sz val="14"/>
      <color theme="1"/>
      <name val="Times New Roman TUR"/>
      <family val="1"/>
    </font>
    <font>
      <sz val="14"/>
      <color theme="1"/>
      <name val="MS Sans Serif"/>
      <family val="2"/>
    </font>
    <font>
      <b/>
      <sz val="13"/>
      <color theme="1"/>
      <name val="Times New Roman Tur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/>
      <bottom/>
    </border>
    <border>
      <left style="hair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/>
    </border>
    <border>
      <left/>
      <right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0" fontId="76" fillId="0" borderId="12" xfId="0" applyFont="1" applyFill="1" applyBorder="1" applyAlignment="1" applyProtection="1">
      <alignment/>
      <protection locked="0"/>
    </xf>
    <xf numFmtId="0" fontId="76" fillId="0" borderId="13" xfId="0" applyFont="1" applyFill="1" applyBorder="1" applyAlignment="1" applyProtection="1">
      <alignment/>
      <protection locked="0"/>
    </xf>
    <xf numFmtId="3" fontId="76" fillId="0" borderId="13" xfId="0" applyNumberFormat="1" applyFont="1" applyFill="1" applyBorder="1" applyAlignment="1" applyProtection="1">
      <alignment/>
      <protection locked="0"/>
    </xf>
    <xf numFmtId="0" fontId="76" fillId="0" borderId="14" xfId="0" applyFont="1" applyFill="1" applyBorder="1" applyAlignment="1" applyProtection="1">
      <alignment/>
      <protection locked="0"/>
    </xf>
    <xf numFmtId="0" fontId="77" fillId="0" borderId="15" xfId="0" applyFont="1" applyFill="1" applyBorder="1" applyAlignment="1" applyProtection="1" quotePrefix="1">
      <alignment/>
      <protection locked="0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16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 applyProtection="1">
      <alignment/>
      <protection locked="0"/>
    </xf>
    <xf numFmtId="3" fontId="79" fillId="0" borderId="0" xfId="0" applyNumberFormat="1" applyFont="1" applyFill="1" applyBorder="1" applyAlignment="1" applyProtection="1">
      <alignment/>
      <protection locked="0"/>
    </xf>
    <xf numFmtId="0" fontId="79" fillId="0" borderId="0" xfId="0" applyFont="1" applyFill="1" applyAlignment="1" applyProtection="1">
      <alignment/>
      <protection locked="0"/>
    </xf>
    <xf numFmtId="0" fontId="80" fillId="0" borderId="15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3" fontId="75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80" fillId="0" borderId="19" xfId="0" applyFont="1" applyFill="1" applyBorder="1" applyAlignment="1" applyProtection="1">
      <alignment/>
      <protection locked="0"/>
    </xf>
    <xf numFmtId="0" fontId="75" fillId="0" borderId="15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1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 quotePrefix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165" fontId="75" fillId="0" borderId="21" xfId="0" applyNumberFormat="1" applyFont="1" applyFill="1" applyBorder="1" applyAlignment="1" applyProtection="1">
      <alignment/>
      <protection locked="0"/>
    </xf>
    <xf numFmtId="165" fontId="75" fillId="0" borderId="22" xfId="0" applyNumberFormat="1" applyFont="1" applyFill="1" applyBorder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165" fontId="80" fillId="0" borderId="0" xfId="0" applyNumberFormat="1" applyFont="1" applyFill="1" applyBorder="1" applyAlignment="1" applyProtection="1">
      <alignment/>
      <protection locked="0"/>
    </xf>
    <xf numFmtId="0" fontId="82" fillId="0" borderId="13" xfId="0" applyFont="1" applyFill="1" applyBorder="1" applyAlignment="1" applyProtection="1">
      <alignment wrapText="1"/>
      <protection locked="0"/>
    </xf>
    <xf numFmtId="0" fontId="79" fillId="0" borderId="13" xfId="0" applyFont="1" applyFill="1" applyBorder="1" applyAlignment="1" applyProtection="1">
      <alignment horizontal="center" vertical="center"/>
      <protection locked="0"/>
    </xf>
    <xf numFmtId="0" fontId="80" fillId="0" borderId="13" xfId="0" applyFont="1" applyFill="1" applyBorder="1" applyAlignment="1" applyProtection="1">
      <alignment horizontal="center" vertical="center"/>
      <protection locked="0"/>
    </xf>
    <xf numFmtId="0" fontId="83" fillId="0" borderId="13" xfId="0" applyFont="1" applyFill="1" applyBorder="1" applyAlignment="1" applyProtection="1">
      <alignment horizontal="center" vertical="center"/>
      <protection locked="0"/>
    </xf>
    <xf numFmtId="0" fontId="83" fillId="0" borderId="14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wrapText="1"/>
      <protection locked="0"/>
    </xf>
    <xf numFmtId="0" fontId="85" fillId="0" borderId="0" xfId="0" applyFont="1" applyFill="1" applyBorder="1" applyAlignment="1" applyProtection="1">
      <alignment horizontal="center" wrapText="1"/>
      <protection locked="0"/>
    </xf>
    <xf numFmtId="0" fontId="85" fillId="0" borderId="16" xfId="0" applyFont="1" applyFill="1" applyBorder="1" applyAlignment="1" applyProtection="1">
      <alignment horizontal="center" wrapText="1"/>
      <protection locked="0"/>
    </xf>
    <xf numFmtId="0" fontId="82" fillId="0" borderId="15" xfId="0" applyFont="1" applyFill="1" applyBorder="1" applyAlignment="1" applyProtection="1">
      <alignment wrapText="1"/>
      <protection locked="0"/>
    </xf>
    <xf numFmtId="0" fontId="82" fillId="0" borderId="0" xfId="0" applyFont="1" applyFill="1" applyBorder="1" applyAlignment="1" applyProtection="1">
      <alignment wrapText="1"/>
      <protection locked="0"/>
    </xf>
    <xf numFmtId="0" fontId="79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Border="1" applyAlignment="1" applyProtection="1">
      <alignment horizontal="center" vertical="center"/>
      <protection locked="0"/>
    </xf>
    <xf numFmtId="0" fontId="83" fillId="0" borderId="16" xfId="0" applyFont="1" applyFill="1" applyBorder="1" applyAlignment="1" applyProtection="1">
      <alignment horizontal="center" vertical="center"/>
      <protection locked="0"/>
    </xf>
    <xf numFmtId="0" fontId="83" fillId="0" borderId="23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wrapText="1"/>
      <protection locked="0"/>
    </xf>
    <xf numFmtId="0" fontId="83" fillId="0" borderId="24" xfId="0" applyFont="1" applyFill="1" applyBorder="1" applyAlignment="1" applyProtection="1">
      <alignment horizontal="center" vertical="center"/>
      <protection locked="0"/>
    </xf>
    <xf numFmtId="0" fontId="82" fillId="0" borderId="15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26" xfId="0" applyFont="1" applyFill="1" applyBorder="1" applyAlignment="1" applyProtection="1">
      <alignment horizontal="center"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16" xfId="0" applyFont="1" applyFill="1" applyBorder="1" applyAlignment="1" applyProtection="1" quotePrefix="1">
      <alignment horizontal="center"/>
      <protection locked="0"/>
    </xf>
    <xf numFmtId="0" fontId="82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3" fontId="75" fillId="0" borderId="20" xfId="0" applyNumberFormat="1" applyFont="1" applyFill="1" applyBorder="1" applyAlignment="1" applyProtection="1" quotePrefix="1">
      <alignment horizontal="center" vertical="center"/>
      <protection locked="0"/>
    </xf>
    <xf numFmtId="14" fontId="75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82" fillId="0" borderId="29" xfId="0" applyFont="1" applyFill="1" applyBorder="1" applyAlignment="1" applyProtection="1">
      <alignment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9" fillId="0" borderId="0" xfId="0" applyFont="1" applyFill="1" applyBorder="1" applyAlignment="1" applyProtection="1">
      <alignment/>
      <protection locked="0"/>
    </xf>
    <xf numFmtId="0" fontId="86" fillId="0" borderId="15" xfId="0" applyFont="1" applyFill="1" applyBorder="1" applyAlignment="1" applyProtection="1">
      <alignment/>
      <protection locked="0"/>
    </xf>
    <xf numFmtId="0" fontId="84" fillId="0" borderId="0" xfId="0" applyFont="1" applyFill="1" applyBorder="1" applyAlignment="1" applyProtection="1" quotePrefix="1">
      <alignment/>
      <protection locked="0"/>
    </xf>
    <xf numFmtId="0" fontId="80" fillId="0" borderId="17" xfId="0" applyFont="1" applyFill="1" applyBorder="1" applyAlignment="1" applyProtection="1" quotePrefix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7" fillId="0" borderId="0" xfId="0" applyFont="1" applyFill="1" applyAlignment="1" applyProtection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/>
      <protection locked="0"/>
    </xf>
    <xf numFmtId="14" fontId="80" fillId="0" borderId="0" xfId="0" applyNumberFormat="1" applyFont="1" applyFill="1" applyBorder="1" applyAlignment="1" applyProtection="1" quotePrefix="1">
      <alignment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79" fillId="0" borderId="17" xfId="0" applyFont="1" applyFill="1" applyBorder="1" applyAlignment="1" applyProtection="1">
      <alignment/>
      <protection locked="0"/>
    </xf>
    <xf numFmtId="0" fontId="79" fillId="0" borderId="1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89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84" fillId="0" borderId="17" xfId="0" applyFont="1" applyFill="1" applyBorder="1" applyAlignment="1" applyProtection="1">
      <alignment/>
      <protection locked="0"/>
    </xf>
    <xf numFmtId="0" fontId="84" fillId="0" borderId="10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/>
      <protection locked="0"/>
    </xf>
    <xf numFmtId="0" fontId="80" fillId="0" borderId="17" xfId="0" applyFont="1" applyFill="1" applyBorder="1" applyAlignment="1" applyProtection="1">
      <alignment horizontal="center"/>
      <protection locked="0"/>
    </xf>
    <xf numFmtId="165" fontId="75" fillId="0" borderId="17" xfId="0" applyNumberFormat="1" applyFont="1" applyFill="1" applyBorder="1" applyAlignment="1" applyProtection="1">
      <alignment/>
      <protection locked="0"/>
    </xf>
    <xf numFmtId="165" fontId="75" fillId="0" borderId="10" xfId="0" applyNumberFormat="1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/>
      <protection locked="0"/>
    </xf>
    <xf numFmtId="0" fontId="86" fillId="0" borderId="27" xfId="0" applyFont="1" applyFill="1" applyBorder="1" applyAlignment="1" applyProtection="1">
      <alignment/>
      <protection locked="0"/>
    </xf>
    <xf numFmtId="0" fontId="84" fillId="0" borderId="19" xfId="0" applyFont="1" applyFill="1" applyBorder="1" applyAlignment="1" applyProtection="1">
      <alignment/>
      <protection locked="0"/>
    </xf>
    <xf numFmtId="165" fontId="75" fillId="0" borderId="20" xfId="0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horizontal="center"/>
      <protection locked="0"/>
    </xf>
    <xf numFmtId="0" fontId="79" fillId="0" borderId="0" xfId="0" applyFont="1" applyFill="1" applyBorder="1" applyAlignment="1" applyProtection="1">
      <alignment horizontal="center"/>
      <protection locked="0"/>
    </xf>
    <xf numFmtId="0" fontId="90" fillId="0" borderId="0" xfId="0" applyFont="1" applyFill="1" applyAlignment="1" applyProtection="1">
      <alignment/>
      <protection locked="0"/>
    </xf>
    <xf numFmtId="0" fontId="82" fillId="0" borderId="13" xfId="0" applyFont="1" applyFill="1" applyBorder="1" applyAlignment="1" applyProtection="1">
      <alignment horizontal="left" vertical="justify"/>
      <protection locked="0"/>
    </xf>
    <xf numFmtId="0" fontId="80" fillId="0" borderId="13" xfId="0" applyFont="1" applyFill="1" applyBorder="1" applyAlignment="1" applyProtection="1">
      <alignment vertical="justify"/>
      <protection locked="0"/>
    </xf>
    <xf numFmtId="0" fontId="82" fillId="0" borderId="13" xfId="0" applyFont="1" applyFill="1" applyBorder="1" applyAlignment="1" applyProtection="1">
      <alignment/>
      <protection locked="0"/>
    </xf>
    <xf numFmtId="0" fontId="83" fillId="0" borderId="13" xfId="0" applyFont="1" applyFill="1" applyBorder="1" applyAlignment="1" applyProtection="1">
      <alignment/>
      <protection locked="0"/>
    </xf>
    <xf numFmtId="0" fontId="83" fillId="0" borderId="14" xfId="0" applyFont="1" applyFill="1" applyBorder="1" applyAlignment="1" applyProtection="1">
      <alignment/>
      <protection locked="0"/>
    </xf>
    <xf numFmtId="0" fontId="82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 vertical="justify" wrapText="1"/>
      <protection locked="0"/>
    </xf>
    <xf numFmtId="0" fontId="87" fillId="0" borderId="0" xfId="0" applyFont="1" applyFill="1" applyBorder="1" applyAlignment="1" applyProtection="1">
      <alignment wrapText="1"/>
      <protection locked="0"/>
    </xf>
    <xf numFmtId="0" fontId="83" fillId="0" borderId="16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left" vertical="justify"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 applyProtection="1">
      <alignment/>
      <protection locked="0"/>
    </xf>
    <xf numFmtId="167" fontId="82" fillId="0" borderId="0" xfId="0" applyNumberFormat="1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/>
      <protection locked="0"/>
    </xf>
    <xf numFmtId="0" fontId="92" fillId="0" borderId="0" xfId="0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vertical="center" wrapText="1"/>
      <protection locked="0"/>
    </xf>
    <xf numFmtId="0" fontId="80" fillId="0" borderId="0" xfId="0" applyFont="1" applyFill="1" applyBorder="1" applyAlignment="1" applyProtection="1">
      <alignment horizontal="center" vertical="center" wrapText="1"/>
      <protection locked="0"/>
    </xf>
    <xf numFmtId="0" fontId="82" fillId="0" borderId="18" xfId="0" applyFont="1" applyFill="1" applyBorder="1" applyAlignment="1" applyProtection="1">
      <alignment horizontal="left" vertical="justify"/>
      <protection locked="0"/>
    </xf>
    <xf numFmtId="0" fontId="80" fillId="0" borderId="18" xfId="0" applyFont="1" applyFill="1" applyBorder="1" applyAlignment="1" applyProtection="1">
      <alignment/>
      <protection locked="0"/>
    </xf>
    <xf numFmtId="0" fontId="82" fillId="0" borderId="18" xfId="0" applyFont="1" applyFill="1" applyBorder="1" applyAlignment="1" applyProtection="1">
      <alignment/>
      <protection locked="0"/>
    </xf>
    <xf numFmtId="0" fontId="83" fillId="0" borderId="18" xfId="0" applyFont="1" applyFill="1" applyBorder="1" applyAlignment="1" applyProtection="1">
      <alignment/>
      <protection locked="0"/>
    </xf>
    <xf numFmtId="0" fontId="83" fillId="0" borderId="30" xfId="0" applyFont="1" applyFill="1" applyBorder="1" applyAlignment="1" applyProtection="1">
      <alignment/>
      <protection locked="0"/>
    </xf>
    <xf numFmtId="0" fontId="84" fillId="0" borderId="31" xfId="0" applyFont="1" applyFill="1" applyBorder="1" applyAlignment="1" applyProtection="1">
      <alignment/>
      <protection locked="0"/>
    </xf>
    <xf numFmtId="0" fontId="80" fillId="0" borderId="25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justify"/>
      <protection locked="0"/>
    </xf>
    <xf numFmtId="0" fontId="75" fillId="0" borderId="24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/>
      <protection locked="0"/>
    </xf>
    <xf numFmtId="0" fontId="75" fillId="0" borderId="32" xfId="0" applyFont="1" applyFill="1" applyBorder="1" applyAlignment="1" applyProtection="1">
      <alignment horizontal="center"/>
      <protection locked="0"/>
    </xf>
    <xf numFmtId="0" fontId="75" fillId="0" borderId="25" xfId="0" applyFont="1" applyFill="1" applyBorder="1" applyAlignment="1" applyProtection="1">
      <alignment horizontal="center" wrapText="1"/>
      <protection locked="0"/>
    </xf>
    <xf numFmtId="0" fontId="75" fillId="0" borderId="24" xfId="0" applyFont="1" applyFill="1" applyBorder="1" applyAlignment="1" applyProtection="1">
      <alignment horizontal="center" wrapText="1"/>
      <protection locked="0"/>
    </xf>
    <xf numFmtId="0" fontId="75" fillId="0" borderId="26" xfId="0" applyFont="1" applyFill="1" applyBorder="1" applyAlignment="1" applyProtection="1">
      <alignment horizontal="center" wrapText="1"/>
      <protection locked="0"/>
    </xf>
    <xf numFmtId="0" fontId="93" fillId="0" borderId="0" xfId="0" applyFont="1" applyFill="1" applyAlignment="1" applyProtection="1">
      <alignment/>
      <protection locked="0"/>
    </xf>
    <xf numFmtId="0" fontId="80" fillId="0" borderId="17" xfId="0" applyFont="1" applyFill="1" applyBorder="1" applyAlignment="1" applyProtection="1">
      <alignment vertical="center"/>
      <protection locked="0"/>
    </xf>
    <xf numFmtId="0" fontId="75" fillId="0" borderId="33" xfId="0" applyFont="1" applyFill="1" applyBorder="1" applyAlignment="1" applyProtection="1">
      <alignment horizontal="center" wrapText="1"/>
      <protection locked="0"/>
    </xf>
    <xf numFmtId="0" fontId="75" fillId="0" borderId="18" xfId="0" applyFont="1" applyFill="1" applyBorder="1" applyAlignment="1" applyProtection="1">
      <alignment horizontal="center" wrapText="1"/>
      <protection locked="0"/>
    </xf>
    <xf numFmtId="0" fontId="75" fillId="0" borderId="33" xfId="0" applyFont="1" applyFill="1" applyBorder="1" applyAlignment="1" applyProtection="1">
      <alignment horizontal="center"/>
      <protection locked="0"/>
    </xf>
    <xf numFmtId="0" fontId="75" fillId="0" borderId="30" xfId="0" applyFont="1" applyFill="1" applyBorder="1" applyAlignment="1" applyProtection="1">
      <alignment horizontal="center" wrapText="1"/>
      <protection locked="0"/>
    </xf>
    <xf numFmtId="0" fontId="84" fillId="0" borderId="0" xfId="0" applyFont="1" applyFill="1" applyBorder="1" applyAlignment="1" applyProtection="1">
      <alignment horizontal="left" vertical="justify"/>
      <protection locked="0"/>
    </xf>
    <xf numFmtId="0" fontId="94" fillId="0" borderId="24" xfId="0" applyFont="1" applyFill="1" applyBorder="1" applyAlignment="1" applyProtection="1">
      <alignment horizontal="center"/>
      <protection locked="0"/>
    </xf>
    <xf numFmtId="0" fontId="94" fillId="0" borderId="25" xfId="0" applyFont="1" applyFill="1" applyBorder="1" applyAlignment="1" applyProtection="1">
      <alignment horizontal="center"/>
      <protection locked="0"/>
    </xf>
    <xf numFmtId="0" fontId="80" fillId="0" borderId="25" xfId="0" applyFont="1" applyFill="1" applyBorder="1" applyAlignment="1" applyProtection="1">
      <alignment/>
      <protection locked="0"/>
    </xf>
    <xf numFmtId="0" fontId="80" fillId="0" borderId="34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/>
      <protection locked="0"/>
    </xf>
    <xf numFmtId="0" fontId="80" fillId="0" borderId="1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167" fontId="75" fillId="0" borderId="17" xfId="44" applyNumberFormat="1" applyFont="1" applyFill="1" applyBorder="1" applyAlignment="1" applyProtection="1" quotePrefix="1">
      <alignment horizontal="right"/>
      <protection locked="0"/>
    </xf>
    <xf numFmtId="167" fontId="75" fillId="0" borderId="17" xfId="44" applyNumberFormat="1" applyFont="1" applyFill="1" applyBorder="1" applyAlignment="1" applyProtection="1" quotePrefix="1">
      <alignment horizontal="right"/>
      <protection locked="0"/>
    </xf>
    <xf numFmtId="167" fontId="75" fillId="0" borderId="17" xfId="44" applyNumberFormat="1" applyFont="1" applyFill="1" applyBorder="1" applyAlignment="1" applyProtection="1">
      <alignment horizontal="right"/>
      <protection locked="0"/>
    </xf>
    <xf numFmtId="167" fontId="75" fillId="0" borderId="10" xfId="44" applyNumberFormat="1" applyFont="1" applyFill="1" applyBorder="1" applyAlignment="1" applyProtection="1" quotePrefix="1">
      <alignment horizontal="right"/>
      <protection locked="0"/>
    </xf>
    <xf numFmtId="0" fontId="75" fillId="0" borderId="0" xfId="0" applyFont="1" applyFill="1" applyBorder="1" applyAlignment="1" applyProtection="1">
      <alignment horizontal="justify" vertical="justify"/>
      <protection locked="0"/>
    </xf>
    <xf numFmtId="0" fontId="80" fillId="0" borderId="0" xfId="0" applyFont="1" applyFill="1" applyBorder="1" applyAlignment="1" applyProtection="1" quotePrefix="1">
      <alignment horizontal="left" vertical="justify"/>
      <protection locked="0"/>
    </xf>
    <xf numFmtId="0" fontId="80" fillId="0" borderId="0" xfId="0" applyFont="1" applyFill="1" applyBorder="1" applyAlignment="1" applyProtection="1">
      <alignment horizontal="justify" vertical="justify"/>
      <protection locked="0"/>
    </xf>
    <xf numFmtId="167" fontId="80" fillId="0" borderId="17" xfId="44" applyNumberFormat="1" applyFont="1" applyFill="1" applyBorder="1" applyAlignment="1" applyProtection="1" quotePrefix="1">
      <alignment horizontal="right"/>
      <protection locked="0"/>
    </xf>
    <xf numFmtId="167" fontId="80" fillId="0" borderId="17" xfId="44" applyNumberFormat="1" applyFont="1" applyFill="1" applyBorder="1" applyAlignment="1" applyProtection="1">
      <alignment horizontal="right"/>
      <protection locked="0"/>
    </xf>
    <xf numFmtId="167" fontId="80" fillId="0" borderId="10" xfId="44" applyNumberFormat="1" applyFont="1" applyFill="1" applyBorder="1" applyAlignment="1" applyProtection="1" quotePrefix="1">
      <alignment horizontal="right"/>
      <protection locked="0"/>
    </xf>
    <xf numFmtId="0" fontId="80" fillId="0" borderId="17" xfId="0" applyFont="1" applyFill="1" applyBorder="1" applyAlignment="1" applyProtection="1" quotePrefix="1">
      <alignment horizontal="center" vertical="justify"/>
      <protection locked="0"/>
    </xf>
    <xf numFmtId="0" fontId="75" fillId="0" borderId="0" xfId="0" applyFont="1" applyFill="1" applyBorder="1" applyAlignment="1" applyProtection="1">
      <alignment horizontal="left" vertical="justify"/>
      <protection locked="0"/>
    </xf>
    <xf numFmtId="0" fontId="75" fillId="0" borderId="0" xfId="0" applyFont="1" applyFill="1" applyBorder="1" applyAlignment="1" applyProtection="1" quotePrefix="1">
      <alignment horizontal="left" vertical="justify"/>
      <protection locked="0"/>
    </xf>
    <xf numFmtId="0" fontId="75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left" vertical="justify" wrapText="1"/>
      <protection locked="0"/>
    </xf>
    <xf numFmtId="0" fontId="80" fillId="0" borderId="35" xfId="0" applyFont="1" applyFill="1" applyBorder="1" applyAlignment="1" applyProtection="1">
      <alignment horizontal="justify" vertical="justify"/>
      <protection locked="0"/>
    </xf>
    <xf numFmtId="0" fontId="75" fillId="0" borderId="35" xfId="0" applyFont="1" applyFill="1" applyBorder="1" applyAlignment="1" applyProtection="1">
      <alignment horizontal="justify" vertical="center"/>
      <protection locked="0"/>
    </xf>
    <xf numFmtId="0" fontId="84" fillId="0" borderId="19" xfId="0" applyFont="1" applyFill="1" applyBorder="1" applyAlignment="1" applyProtection="1">
      <alignment horizontal="left" vertical="justify"/>
      <protection locked="0"/>
    </xf>
    <xf numFmtId="0" fontId="75" fillId="0" borderId="19" xfId="0" applyFont="1" applyFill="1" applyBorder="1" applyAlignment="1" applyProtection="1">
      <alignment horizontal="justify" vertical="center"/>
      <protection locked="0"/>
    </xf>
    <xf numFmtId="0" fontId="94" fillId="0" borderId="20" xfId="0" applyFont="1" applyFill="1" applyBorder="1" applyAlignment="1" applyProtection="1">
      <alignment horizontal="center"/>
      <protection locked="0"/>
    </xf>
    <xf numFmtId="167" fontId="75" fillId="0" borderId="20" xfId="44" applyNumberFormat="1" applyFont="1" applyFill="1" applyBorder="1" applyAlignment="1" applyProtection="1" quotePrefix="1">
      <alignment horizontal="right"/>
      <protection locked="0"/>
    </xf>
    <xf numFmtId="167" fontId="75" fillId="0" borderId="28" xfId="44" applyNumberFormat="1" applyFont="1" applyFill="1" applyBorder="1" applyAlignment="1" applyProtection="1" quotePrefix="1">
      <alignment horizontal="right"/>
      <protection locked="0"/>
    </xf>
    <xf numFmtId="0" fontId="80" fillId="0" borderId="16" xfId="0" applyFont="1" applyFill="1" applyBorder="1" applyAlignment="1" applyProtection="1">
      <alignment/>
      <protection locked="0"/>
    </xf>
    <xf numFmtId="0" fontId="94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 quotePrefix="1">
      <alignment horizontal="center" vertical="justify"/>
      <protection locked="0"/>
    </xf>
    <xf numFmtId="0" fontId="80" fillId="0" borderId="17" xfId="0" applyFont="1" applyFill="1" applyBorder="1" applyAlignment="1" applyProtection="1">
      <alignment horizontal="center" vertical="justify"/>
      <protection locked="0"/>
    </xf>
    <xf numFmtId="167" fontId="80" fillId="0" borderId="17" xfId="0" applyNumberFormat="1" applyFont="1" applyFill="1" applyBorder="1" applyAlignment="1" applyProtection="1">
      <alignment horizontal="center" vertical="justify"/>
      <protection locked="0"/>
    </xf>
    <xf numFmtId="167" fontId="93" fillId="0" borderId="0" xfId="0" applyNumberFormat="1" applyFont="1" applyFill="1" applyAlignment="1" applyProtection="1">
      <alignment/>
      <protection locked="0"/>
    </xf>
    <xf numFmtId="167" fontId="95" fillId="0" borderId="0" xfId="0" applyNumberFormat="1" applyFont="1" applyFill="1" applyAlignment="1" applyProtection="1">
      <alignment/>
      <protection locked="0"/>
    </xf>
    <xf numFmtId="0" fontId="80" fillId="0" borderId="10" xfId="0" applyFont="1" applyFill="1" applyBorder="1" applyAlignment="1" applyProtection="1" quotePrefix="1">
      <alignment horizontal="center" vertical="justify"/>
      <protection locked="0"/>
    </xf>
    <xf numFmtId="0" fontId="95" fillId="0" borderId="0" xfId="0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6" xfId="44" applyNumberFormat="1" applyFont="1" applyFill="1" applyBorder="1" applyAlignment="1" applyProtection="1" quotePrefix="1">
      <alignment horizontal="right"/>
      <protection locked="0"/>
    </xf>
    <xf numFmtId="167" fontId="96" fillId="0" borderId="0" xfId="0" applyNumberFormat="1" applyFont="1" applyFill="1" applyAlignment="1" applyProtection="1">
      <alignment/>
      <protection locked="0"/>
    </xf>
    <xf numFmtId="0" fontId="75" fillId="0" borderId="27" xfId="0" applyFont="1" applyFill="1" applyBorder="1" applyAlignment="1" applyProtection="1">
      <alignment/>
      <protection locked="0"/>
    </xf>
    <xf numFmtId="0" fontId="75" fillId="0" borderId="19" xfId="0" applyFont="1" applyFill="1" applyBorder="1" applyAlignment="1" applyProtection="1">
      <alignment horizontal="left" vertical="justify"/>
      <protection locked="0"/>
    </xf>
    <xf numFmtId="0" fontId="75" fillId="0" borderId="36" xfId="0" applyFont="1" applyFill="1" applyBorder="1" applyAlignment="1" applyProtection="1">
      <alignment horizontal="justify" vertical="center"/>
      <protection locked="0"/>
    </xf>
    <xf numFmtId="0" fontId="75" fillId="0" borderId="20" xfId="0" applyFont="1" applyFill="1" applyBorder="1" applyAlignment="1" applyProtection="1">
      <alignment horizontal="center" vertical="justify"/>
      <protection locked="0"/>
    </xf>
    <xf numFmtId="167" fontId="75" fillId="0" borderId="20" xfId="44" applyNumberFormat="1" applyFont="1" applyFill="1" applyBorder="1" applyAlignment="1" applyProtection="1" quotePrefix="1">
      <alignment horizontal="right" vertical="center"/>
      <protection locked="0"/>
    </xf>
    <xf numFmtId="167" fontId="75" fillId="0" borderId="22" xfId="44" applyNumberFormat="1" applyFont="1" applyFill="1" applyBorder="1" applyAlignment="1" applyProtection="1" quotePrefix="1">
      <alignment horizontal="right" vertical="center"/>
      <protection locked="0"/>
    </xf>
    <xf numFmtId="0" fontId="93" fillId="0" borderId="0" xfId="0" applyFont="1" applyFill="1" applyAlignment="1" applyProtection="1">
      <alignment horizontal="left" vertical="justify"/>
      <protection locked="0"/>
    </xf>
    <xf numFmtId="0" fontId="93" fillId="0" borderId="0" xfId="0" applyFont="1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 horizontal="left" vertical="justify"/>
      <protection locked="0"/>
    </xf>
    <xf numFmtId="0" fontId="97" fillId="33" borderId="0" xfId="0" applyFont="1" applyFill="1" applyBorder="1" applyAlignment="1" applyProtection="1">
      <alignment/>
      <protection locked="0"/>
    </xf>
    <xf numFmtId="3" fontId="97" fillId="33" borderId="0" xfId="0" applyNumberFormat="1" applyFont="1" applyFill="1" applyBorder="1" applyAlignment="1" applyProtection="1">
      <alignment/>
      <protection locked="0"/>
    </xf>
    <xf numFmtId="0" fontId="97" fillId="33" borderId="0" xfId="0" applyFont="1" applyFill="1" applyAlignment="1" applyProtection="1">
      <alignment/>
      <protection locked="0"/>
    </xf>
    <xf numFmtId="0" fontId="76" fillId="33" borderId="12" xfId="0" applyFont="1" applyFill="1" applyBorder="1" applyAlignment="1" applyProtection="1">
      <alignment/>
      <protection locked="0"/>
    </xf>
    <xf numFmtId="0" fontId="88" fillId="33" borderId="12" xfId="0" applyFont="1" applyFill="1" applyBorder="1" applyAlignment="1" applyProtection="1">
      <alignment/>
      <protection locked="0"/>
    </xf>
    <xf numFmtId="0" fontId="88" fillId="33" borderId="13" xfId="0" applyFont="1" applyFill="1" applyBorder="1" applyAlignment="1" applyProtection="1">
      <alignment/>
      <protection locked="0"/>
    </xf>
    <xf numFmtId="3" fontId="88" fillId="33" borderId="13" xfId="0" applyNumberFormat="1" applyFont="1" applyFill="1" applyBorder="1" applyAlignment="1" applyProtection="1">
      <alignment/>
      <protection locked="0"/>
    </xf>
    <xf numFmtId="0" fontId="97" fillId="33" borderId="14" xfId="0" applyFont="1" applyFill="1" applyBorder="1" applyAlignment="1" applyProtection="1">
      <alignment/>
      <protection locked="0"/>
    </xf>
    <xf numFmtId="0" fontId="79" fillId="33" borderId="15" xfId="0" applyFont="1" applyFill="1" applyBorder="1" applyAlignment="1" applyProtection="1" quotePrefix="1">
      <alignment/>
      <protection locked="0"/>
    </xf>
    <xf numFmtId="0" fontId="84" fillId="33" borderId="15" xfId="0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center" vertical="center"/>
      <protection locked="0"/>
    </xf>
    <xf numFmtId="0" fontId="97" fillId="33" borderId="16" xfId="0" applyFont="1" applyFill="1" applyBorder="1" applyAlignment="1" applyProtection="1">
      <alignment/>
      <protection locked="0"/>
    </xf>
    <xf numFmtId="0" fontId="84" fillId="33" borderId="0" xfId="0" applyFont="1" applyFill="1" applyBorder="1" applyAlignment="1" applyProtection="1">
      <alignment horizontal="center" vertical="center"/>
      <protection locked="0"/>
    </xf>
    <xf numFmtId="0" fontId="88" fillId="33" borderId="15" xfId="0" applyFont="1" applyFill="1" applyBorder="1" applyAlignment="1" applyProtection="1">
      <alignment/>
      <protection locked="0"/>
    </xf>
    <xf numFmtId="0" fontId="88" fillId="33" borderId="0" xfId="0" applyFont="1" applyFill="1" applyBorder="1" applyAlignment="1" applyProtection="1">
      <alignment/>
      <protection locked="0"/>
    </xf>
    <xf numFmtId="3" fontId="88" fillId="33" borderId="0" xfId="0" applyNumberFormat="1" applyFont="1" applyFill="1" applyBorder="1" applyAlignment="1" applyProtection="1" quotePrefix="1">
      <alignment horizontal="left"/>
      <protection locked="0"/>
    </xf>
    <xf numFmtId="3" fontId="88" fillId="33" borderId="16" xfId="0" applyNumberFormat="1" applyFont="1" applyFill="1" applyBorder="1" applyAlignment="1" applyProtection="1" quotePrefix="1">
      <alignment horizontal="left"/>
      <protection locked="0"/>
    </xf>
    <xf numFmtId="0" fontId="88" fillId="33" borderId="23" xfId="0" applyFont="1" applyFill="1" applyBorder="1" applyAlignment="1" applyProtection="1">
      <alignment/>
      <protection locked="0"/>
    </xf>
    <xf numFmtId="0" fontId="88" fillId="33" borderId="24" xfId="0" applyFont="1" applyFill="1" applyBorder="1" applyAlignment="1" applyProtection="1">
      <alignment/>
      <protection locked="0"/>
    </xf>
    <xf numFmtId="0" fontId="88" fillId="33" borderId="25" xfId="0" applyFont="1" applyFill="1" applyBorder="1" applyAlignment="1" applyProtection="1">
      <alignment/>
      <protection locked="0"/>
    </xf>
    <xf numFmtId="0" fontId="88" fillId="33" borderId="17" xfId="0" applyFont="1" applyFill="1" applyBorder="1" applyAlignment="1" applyProtection="1">
      <alignment/>
      <protection locked="0"/>
    </xf>
    <xf numFmtId="0" fontId="80" fillId="33" borderId="32" xfId="0" applyFont="1" applyFill="1" applyBorder="1" applyAlignment="1" applyProtection="1">
      <alignment/>
      <protection locked="0"/>
    </xf>
    <xf numFmtId="0" fontId="80" fillId="33" borderId="34" xfId="0" applyFont="1" applyFill="1" applyBorder="1" applyAlignment="1" applyProtection="1">
      <alignment/>
      <protection locked="0"/>
    </xf>
    <xf numFmtId="0" fontId="98" fillId="33" borderId="0" xfId="0" applyFont="1" applyFill="1" applyBorder="1" applyAlignment="1" applyProtection="1">
      <alignment/>
      <protection locked="0"/>
    </xf>
    <xf numFmtId="0" fontId="98" fillId="33" borderId="17" xfId="0" applyFont="1" applyFill="1" applyBorder="1" applyAlignment="1" applyProtection="1">
      <alignment/>
      <protection locked="0"/>
    </xf>
    <xf numFmtId="0" fontId="89" fillId="33" borderId="11" xfId="0" applyFont="1" applyFill="1" applyBorder="1" applyAlignment="1" applyProtection="1">
      <alignment horizontal="center"/>
      <protection locked="0"/>
    </xf>
    <xf numFmtId="0" fontId="89" fillId="33" borderId="10" xfId="0" applyFont="1" applyFill="1" applyBorder="1" applyAlignment="1" applyProtection="1">
      <alignment horizontal="center"/>
      <protection locked="0"/>
    </xf>
    <xf numFmtId="14" fontId="75" fillId="33" borderId="11" xfId="0" applyNumberFormat="1" applyFont="1" applyFill="1" applyBorder="1" applyAlignment="1" applyProtection="1" quotePrefix="1">
      <alignment horizontal="center"/>
      <protection locked="0"/>
    </xf>
    <xf numFmtId="14" fontId="75" fillId="33" borderId="10" xfId="0" applyNumberFormat="1" applyFont="1" applyFill="1" applyBorder="1" applyAlignment="1" applyProtection="1" quotePrefix="1">
      <alignment horizontal="center"/>
      <protection locked="0"/>
    </xf>
    <xf numFmtId="0" fontId="97" fillId="33" borderId="17" xfId="0" applyFont="1" applyFill="1" applyBorder="1" applyAlignment="1" applyProtection="1">
      <alignment/>
      <protection locked="0"/>
    </xf>
    <xf numFmtId="0" fontId="88" fillId="33" borderId="27" xfId="0" applyFont="1" applyFill="1" applyBorder="1" applyAlignment="1" applyProtection="1">
      <alignment/>
      <protection locked="0"/>
    </xf>
    <xf numFmtId="0" fontId="88" fillId="33" borderId="36" xfId="0" applyFont="1" applyFill="1" applyBorder="1" applyAlignment="1" applyProtection="1">
      <alignment/>
      <protection locked="0"/>
    </xf>
    <xf numFmtId="0" fontId="88" fillId="33" borderId="20" xfId="0" applyFont="1" applyFill="1" applyBorder="1" applyAlignment="1" applyProtection="1">
      <alignment horizontal="left"/>
      <protection locked="0"/>
    </xf>
    <xf numFmtId="14" fontId="75" fillId="33" borderId="21" xfId="0" applyNumberFormat="1" applyFont="1" applyFill="1" applyBorder="1" applyAlignment="1" applyProtection="1" quotePrefix="1">
      <alignment horizontal="center"/>
      <protection locked="0"/>
    </xf>
    <xf numFmtId="14" fontId="75" fillId="33" borderId="22" xfId="0" applyNumberFormat="1" applyFont="1" applyFill="1" applyBorder="1" applyAlignment="1" applyProtection="1" quotePrefix="1">
      <alignment horizontal="center"/>
      <protection locked="0"/>
    </xf>
    <xf numFmtId="0" fontId="99" fillId="33" borderId="15" xfId="0" applyFont="1" applyFill="1" applyBorder="1" applyAlignment="1" applyProtection="1">
      <alignment/>
      <protection locked="0"/>
    </xf>
    <xf numFmtId="2" fontId="26" fillId="33" borderId="35" xfId="0" applyNumberFormat="1" applyFont="1" applyFill="1" applyBorder="1" applyAlignment="1" applyProtection="1">
      <alignment vertical="top"/>
      <protection locked="0"/>
    </xf>
    <xf numFmtId="0" fontId="32" fillId="33" borderId="35" xfId="0" applyFont="1" applyFill="1" applyBorder="1" applyAlignment="1" applyProtection="1">
      <alignment vertical="justify" wrapText="1"/>
      <protection locked="0"/>
    </xf>
    <xf numFmtId="41" fontId="98" fillId="33" borderId="11" xfId="0" applyNumberFormat="1" applyFont="1" applyFill="1" applyBorder="1" applyAlignment="1" applyProtection="1">
      <alignment/>
      <protection locked="0"/>
    </xf>
    <xf numFmtId="41" fontId="98" fillId="33" borderId="10" xfId="0" applyNumberFormat="1" applyFont="1" applyFill="1" applyBorder="1" applyAlignment="1" applyProtection="1">
      <alignment/>
      <protection locked="0"/>
    </xf>
    <xf numFmtId="3" fontId="99" fillId="33" borderId="0" xfId="0" applyNumberFormat="1" applyFont="1" applyFill="1" applyAlignment="1" applyProtection="1">
      <alignment/>
      <protection locked="0"/>
    </xf>
    <xf numFmtId="169" fontId="99" fillId="33" borderId="0" xfId="0" applyNumberFormat="1" applyFont="1" applyFill="1" applyAlignment="1" applyProtection="1">
      <alignment/>
      <protection locked="0"/>
    </xf>
    <xf numFmtId="0" fontId="99" fillId="33" borderId="0" xfId="0" applyFont="1" applyFill="1" applyAlignment="1" applyProtection="1">
      <alignment/>
      <protection locked="0"/>
    </xf>
    <xf numFmtId="0" fontId="97" fillId="33" borderId="15" xfId="0" applyFont="1" applyFill="1" applyBorder="1" applyAlignment="1" applyProtection="1">
      <alignment/>
      <protection locked="0"/>
    </xf>
    <xf numFmtId="2" fontId="32" fillId="33" borderId="35" xfId="0" applyNumberFormat="1" applyFont="1" applyFill="1" applyBorder="1" applyAlignment="1" applyProtection="1">
      <alignment vertical="top"/>
      <protection locked="0"/>
    </xf>
    <xf numFmtId="0" fontId="28" fillId="33" borderId="35" xfId="0" applyFont="1" applyFill="1" applyBorder="1" applyAlignment="1" applyProtection="1" quotePrefix="1">
      <alignment horizontal="left"/>
      <protection locked="0"/>
    </xf>
    <xf numFmtId="41" fontId="100" fillId="33" borderId="11" xfId="0" applyNumberFormat="1" applyFont="1" applyFill="1" applyBorder="1" applyAlignment="1" applyProtection="1">
      <alignment/>
      <protection locked="0"/>
    </xf>
    <xf numFmtId="41" fontId="100" fillId="33" borderId="10" xfId="0" applyNumberFormat="1" applyFont="1" applyFill="1" applyBorder="1" applyAlignment="1" applyProtection="1">
      <alignment/>
      <protection locked="0"/>
    </xf>
    <xf numFmtId="2" fontId="27" fillId="33" borderId="35" xfId="0" applyNumberFormat="1" applyFont="1" applyFill="1" applyBorder="1" applyAlignment="1" applyProtection="1" quotePrefix="1">
      <alignment/>
      <protection locked="0"/>
    </xf>
    <xf numFmtId="0" fontId="27" fillId="33" borderId="35" xfId="0" applyFont="1" applyFill="1" applyBorder="1" applyAlignment="1" applyProtection="1">
      <alignment vertical="justify" wrapText="1"/>
      <protection locked="0"/>
    </xf>
    <xf numFmtId="41" fontId="88" fillId="33" borderId="11" xfId="0" applyNumberFormat="1" applyFont="1" applyFill="1" applyBorder="1" applyAlignment="1" applyProtection="1">
      <alignment/>
      <protection locked="0"/>
    </xf>
    <xf numFmtId="41" fontId="88" fillId="33" borderId="10" xfId="0" applyNumberFormat="1" applyFont="1" applyFill="1" applyBorder="1" applyAlignment="1" applyProtection="1">
      <alignment/>
      <protection locked="0"/>
    </xf>
    <xf numFmtId="2" fontId="27" fillId="0" borderId="35" xfId="0" applyNumberFormat="1" applyFont="1" applyFill="1" applyBorder="1" applyAlignment="1" applyProtection="1" quotePrefix="1">
      <alignment/>
      <protection locked="0"/>
    </xf>
    <xf numFmtId="0" fontId="27" fillId="0" borderId="35" xfId="0" applyFont="1" applyFill="1" applyBorder="1" applyAlignment="1" applyProtection="1">
      <alignment vertical="justify" wrapText="1"/>
      <protection locked="0"/>
    </xf>
    <xf numFmtId="170" fontId="32" fillId="33" borderId="35" xfId="0" applyNumberFormat="1" applyFont="1" applyFill="1" applyBorder="1" applyAlignment="1" applyProtection="1" quotePrefix="1">
      <alignment horizontal="left"/>
      <protection locked="0"/>
    </xf>
    <xf numFmtId="165" fontId="80" fillId="33" borderId="11" xfId="0" applyNumberFormat="1" applyFont="1" applyFill="1" applyBorder="1" applyAlignment="1" applyProtection="1">
      <alignment/>
      <protection locked="0"/>
    </xf>
    <xf numFmtId="41" fontId="88" fillId="33" borderId="11" xfId="0" applyNumberFormat="1" applyFont="1" applyFill="1" applyBorder="1" applyAlignment="1" applyProtection="1">
      <alignment/>
      <protection locked="0"/>
    </xf>
    <xf numFmtId="41" fontId="88" fillId="33" borderId="10" xfId="0" applyNumberFormat="1" applyFont="1" applyFill="1" applyBorder="1" applyAlignment="1" applyProtection="1">
      <alignment/>
      <protection locked="0"/>
    </xf>
    <xf numFmtId="0" fontId="26" fillId="33" borderId="35" xfId="0" applyFont="1" applyFill="1" applyBorder="1" applyAlignment="1" applyProtection="1">
      <alignment vertical="justify" wrapText="1"/>
      <protection locked="0"/>
    </xf>
    <xf numFmtId="41" fontId="100" fillId="33" borderId="11" xfId="0" applyNumberFormat="1" applyFont="1" applyFill="1" applyBorder="1" applyAlignment="1" applyProtection="1">
      <alignment horizontal="right"/>
      <protection locked="0"/>
    </xf>
    <xf numFmtId="41" fontId="100" fillId="33" borderId="10" xfId="0" applyNumberFormat="1" applyFont="1" applyFill="1" applyBorder="1" applyAlignment="1" applyProtection="1">
      <alignment horizontal="right"/>
      <protection locked="0"/>
    </xf>
    <xf numFmtId="0" fontId="88" fillId="33" borderId="35" xfId="0" applyFont="1" applyFill="1" applyBorder="1" applyAlignment="1" applyProtection="1" quotePrefix="1">
      <alignment vertical="top"/>
      <protection locked="0"/>
    </xf>
    <xf numFmtId="0" fontId="88" fillId="33" borderId="35" xfId="0" applyFont="1" applyFill="1" applyBorder="1" applyAlignment="1" applyProtection="1">
      <alignment/>
      <protection locked="0"/>
    </xf>
    <xf numFmtId="0" fontId="99" fillId="33" borderId="27" xfId="0" applyFont="1" applyFill="1" applyBorder="1" applyAlignment="1" applyProtection="1">
      <alignment/>
      <protection locked="0"/>
    </xf>
    <xf numFmtId="0" fontId="101" fillId="33" borderId="36" xfId="0" applyFont="1" applyFill="1" applyBorder="1" applyAlignment="1" applyProtection="1" quotePrefix="1">
      <alignment/>
      <protection locked="0"/>
    </xf>
    <xf numFmtId="0" fontId="101" fillId="33" borderId="19" xfId="0" applyFont="1" applyFill="1" applyBorder="1" applyAlignment="1" applyProtection="1">
      <alignment/>
      <protection locked="0"/>
    </xf>
    <xf numFmtId="3" fontId="98" fillId="33" borderId="21" xfId="0" applyNumberFormat="1" applyFont="1" applyFill="1" applyBorder="1" applyAlignment="1" applyProtection="1">
      <alignment/>
      <protection locked="0"/>
    </xf>
    <xf numFmtId="3" fontId="98" fillId="33" borderId="22" xfId="0" applyNumberFormat="1" applyFont="1" applyFill="1" applyBorder="1" applyAlignment="1" applyProtection="1">
      <alignment/>
      <protection locked="0"/>
    </xf>
    <xf numFmtId="0" fontId="79" fillId="33" borderId="0" xfId="0" applyFont="1" applyFill="1" applyAlignment="1" applyProtection="1">
      <alignment/>
      <protection locked="0"/>
    </xf>
    <xf numFmtId="4" fontId="97" fillId="33" borderId="0" xfId="0" applyNumberFormat="1" applyFont="1" applyFill="1" applyAlignment="1" applyProtection="1">
      <alignment/>
      <protection locked="0"/>
    </xf>
    <xf numFmtId="3" fontId="97" fillId="33" borderId="0" xfId="0" applyNumberFormat="1" applyFont="1" applyFill="1" applyAlignment="1" applyProtection="1">
      <alignment/>
      <protection locked="0"/>
    </xf>
    <xf numFmtId="0" fontId="97" fillId="0" borderId="0" xfId="0" applyFont="1" applyFill="1" applyBorder="1" applyAlignment="1" applyProtection="1">
      <alignment/>
      <protection locked="0"/>
    </xf>
    <xf numFmtId="3" fontId="97" fillId="0" borderId="0" xfId="0" applyNumberFormat="1" applyFont="1" applyFill="1" applyBorder="1" applyAlignment="1" applyProtection="1">
      <alignment/>
      <protection locked="0"/>
    </xf>
    <xf numFmtId="0" fontId="88" fillId="0" borderId="13" xfId="0" applyFont="1" applyFill="1" applyBorder="1" applyAlignment="1" applyProtection="1">
      <alignment/>
      <protection locked="0"/>
    </xf>
    <xf numFmtId="3" fontId="27" fillId="0" borderId="13" xfId="0" applyNumberFormat="1" applyFont="1" applyFill="1" applyBorder="1" applyAlignment="1" applyProtection="1">
      <alignment/>
      <protection locked="0"/>
    </xf>
    <xf numFmtId="0" fontId="97" fillId="0" borderId="0" xfId="0" applyFont="1" applyFill="1" applyAlignment="1" applyProtection="1">
      <alignment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88" fillId="0" borderId="29" xfId="0" applyFont="1" applyFill="1" applyBorder="1" applyAlignment="1" applyProtection="1">
      <alignment/>
      <protection locked="0"/>
    </xf>
    <xf numFmtId="0" fontId="88" fillId="0" borderId="18" xfId="0" applyFont="1" applyFill="1" applyBorder="1" applyAlignment="1" applyProtection="1">
      <alignment/>
      <protection locked="0"/>
    </xf>
    <xf numFmtId="3" fontId="27" fillId="0" borderId="18" xfId="0" applyNumberFormat="1" applyFont="1" applyFill="1" applyBorder="1" applyAlignment="1" applyProtection="1" quotePrefix="1">
      <alignment horizontal="left"/>
      <protection locked="0"/>
    </xf>
    <xf numFmtId="0" fontId="88" fillId="0" borderId="15" xfId="0" applyFont="1" applyFill="1" applyBorder="1" applyAlignment="1" applyProtection="1">
      <alignment/>
      <protection locked="0"/>
    </xf>
    <xf numFmtId="0" fontId="88" fillId="0" borderId="17" xfId="0" applyFont="1" applyFill="1" applyBorder="1" applyAlignment="1" applyProtection="1">
      <alignment/>
      <protection locked="0"/>
    </xf>
    <xf numFmtId="0" fontId="29" fillId="0" borderId="32" xfId="0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28" fillId="0" borderId="11" xfId="0" applyFont="1" applyFill="1" applyBorder="1" applyAlignment="1" applyProtection="1">
      <alignment horizontal="center"/>
      <protection locked="0"/>
    </xf>
    <xf numFmtId="0" fontId="88" fillId="0" borderId="27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/>
      <protection locked="0"/>
    </xf>
    <xf numFmtId="0" fontId="88" fillId="0" borderId="19" xfId="0" applyFont="1" applyFill="1" applyBorder="1" applyAlignment="1" applyProtection="1">
      <alignment horizontal="left"/>
      <protection locked="0"/>
    </xf>
    <xf numFmtId="14" fontId="28" fillId="0" borderId="21" xfId="0" applyNumberFormat="1" applyFont="1" applyFill="1" applyBorder="1" applyAlignment="1" applyProtection="1" quotePrefix="1">
      <alignment horizontal="center"/>
      <protection locked="0"/>
    </xf>
    <xf numFmtId="0" fontId="99" fillId="0" borderId="1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/>
      <protection locked="0"/>
    </xf>
    <xf numFmtId="41" fontId="26" fillId="0" borderId="11" xfId="0" applyNumberFormat="1" applyFont="1" applyFill="1" applyBorder="1" applyAlignment="1" applyProtection="1">
      <alignment/>
      <protection locked="0"/>
    </xf>
    <xf numFmtId="0" fontId="99" fillId="0" borderId="0" xfId="0" applyFont="1" applyFill="1" applyAlignment="1" applyProtection="1">
      <alignment/>
      <protection locked="0"/>
    </xf>
    <xf numFmtId="0" fontId="97" fillId="0" borderId="15" xfId="0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35" xfId="0" applyFont="1" applyFill="1" applyBorder="1" applyAlignment="1" applyProtection="1">
      <alignment/>
      <protection locked="0"/>
    </xf>
    <xf numFmtId="41" fontId="27" fillId="0" borderId="11" xfId="0" applyNumberFormat="1" applyFont="1" applyFill="1" applyBorder="1" applyAlignment="1" applyProtection="1">
      <alignment/>
      <protection locked="0"/>
    </xf>
    <xf numFmtId="41" fontId="29" fillId="0" borderId="11" xfId="0" applyNumberFormat="1" applyFont="1" applyFill="1" applyBorder="1" applyAlignment="1" applyProtection="1">
      <alignment/>
      <protection locked="0"/>
    </xf>
    <xf numFmtId="0" fontId="98" fillId="0" borderId="0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 quotePrefix="1">
      <alignment horizontal="left"/>
      <protection locked="0"/>
    </xf>
    <xf numFmtId="41" fontId="32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 quotePrefix="1">
      <alignment horizontal="left"/>
      <protection locked="0"/>
    </xf>
    <xf numFmtId="41" fontId="27" fillId="0" borderId="11" xfId="0" applyNumberFormat="1" applyFont="1" applyFill="1" applyBorder="1" applyAlignment="1" applyProtection="1">
      <alignment/>
      <protection locked="0"/>
    </xf>
    <xf numFmtId="0" fontId="88" fillId="0" borderId="35" xfId="0" applyFont="1" applyFill="1" applyBorder="1" applyAlignment="1" applyProtection="1">
      <alignment horizontal="left"/>
      <protection locked="0"/>
    </xf>
    <xf numFmtId="0" fontId="98" fillId="0" borderId="35" xfId="0" applyFont="1" applyFill="1" applyBorder="1" applyAlignment="1" applyProtection="1">
      <alignment horizontal="left"/>
      <protection locked="0"/>
    </xf>
    <xf numFmtId="0" fontId="75" fillId="0" borderId="35" xfId="0" applyFont="1" applyFill="1" applyBorder="1" applyAlignment="1" applyProtection="1">
      <alignment/>
      <protection locked="0"/>
    </xf>
    <xf numFmtId="0" fontId="98" fillId="0" borderId="35" xfId="0" applyFont="1" applyFill="1" applyBorder="1" applyAlignment="1" applyProtection="1">
      <alignment wrapText="1"/>
      <protection locked="0"/>
    </xf>
    <xf numFmtId="0" fontId="98" fillId="0" borderId="0" xfId="0" applyFont="1" applyFill="1" applyBorder="1" applyAlignment="1" applyProtection="1" quotePrefix="1">
      <alignment/>
      <protection locked="0"/>
    </xf>
    <xf numFmtId="16" fontId="88" fillId="0" borderId="0" xfId="0" applyNumberFormat="1" applyFont="1" applyFill="1" applyBorder="1" applyAlignment="1" applyProtection="1" quotePrefix="1">
      <alignment/>
      <protection locked="0"/>
    </xf>
    <xf numFmtId="0" fontId="99" fillId="0" borderId="27" xfId="0" applyFont="1" applyFill="1" applyBorder="1" applyAlignment="1" applyProtection="1">
      <alignment/>
      <protection locked="0"/>
    </xf>
    <xf numFmtId="0" fontId="101" fillId="0" borderId="19" xfId="0" applyFont="1" applyFill="1" applyBorder="1" applyAlignment="1" applyProtection="1" quotePrefix="1">
      <alignment/>
      <protection locked="0"/>
    </xf>
    <xf numFmtId="0" fontId="101" fillId="0" borderId="19" xfId="0" applyFont="1" applyFill="1" applyBorder="1" applyAlignment="1" applyProtection="1">
      <alignment/>
      <protection locked="0"/>
    </xf>
    <xf numFmtId="0" fontId="99" fillId="0" borderId="21" xfId="0" applyFont="1" applyFill="1" applyBorder="1" applyAlignment="1" applyProtection="1">
      <alignment/>
      <protection locked="0"/>
    </xf>
    <xf numFmtId="168" fontId="32" fillId="0" borderId="21" xfId="0" applyNumberFormat="1" applyFont="1" applyFill="1" applyBorder="1" applyAlignment="1" applyProtection="1">
      <alignment/>
      <protection locked="0"/>
    </xf>
    <xf numFmtId="41" fontId="97" fillId="0" borderId="0" xfId="0" applyNumberFormat="1" applyFont="1" applyFill="1" applyAlignment="1" applyProtection="1">
      <alignment/>
      <protection locked="0"/>
    </xf>
    <xf numFmtId="41" fontId="97" fillId="0" borderId="0" xfId="59" applyNumberFormat="1" applyFont="1" applyFill="1" applyAlignment="1" applyProtection="1">
      <alignment/>
      <protection locked="0"/>
    </xf>
    <xf numFmtId="41" fontId="99" fillId="0" borderId="0" xfId="0" applyNumberFormat="1" applyFont="1" applyFill="1" applyAlignment="1" applyProtection="1">
      <alignment/>
      <protection locked="0"/>
    </xf>
    <xf numFmtId="3" fontId="97" fillId="0" borderId="0" xfId="0" applyNumberFormat="1" applyFont="1" applyFill="1" applyAlignment="1" applyProtection="1">
      <alignment/>
      <protection locked="0"/>
    </xf>
    <xf numFmtId="0" fontId="97" fillId="0" borderId="13" xfId="0" applyFont="1" applyFill="1" applyBorder="1" applyAlignment="1" applyProtection="1">
      <alignment/>
      <protection locked="0"/>
    </xf>
    <xf numFmtId="0" fontId="97" fillId="0" borderId="29" xfId="0" applyFont="1" applyFill="1" applyBorder="1" applyAlignment="1" applyProtection="1">
      <alignment/>
      <protection locked="0"/>
    </xf>
    <xf numFmtId="0" fontId="102" fillId="0" borderId="18" xfId="0" applyFont="1" applyFill="1" applyBorder="1" applyAlignment="1" applyProtection="1">
      <alignment horizontal="center" wrapText="1"/>
      <protection locked="0"/>
    </xf>
    <xf numFmtId="0" fontId="85" fillId="0" borderId="18" xfId="0" applyFont="1" applyFill="1" applyBorder="1" applyAlignment="1" applyProtection="1">
      <alignment horizontal="center" wrapText="1"/>
      <protection locked="0"/>
    </xf>
    <xf numFmtId="0" fontId="79" fillId="0" borderId="16" xfId="0" applyFont="1" applyFill="1" applyBorder="1" applyAlignment="1" applyProtection="1">
      <alignment/>
      <protection locked="0"/>
    </xf>
    <xf numFmtId="0" fontId="103" fillId="0" borderId="0" xfId="0" applyFont="1" applyFill="1" applyBorder="1" applyAlignment="1" applyProtection="1">
      <alignment horizontal="center" wrapText="1"/>
      <protection locked="0"/>
    </xf>
    <xf numFmtId="0" fontId="104" fillId="0" borderId="0" xfId="0" applyFont="1" applyFill="1" applyBorder="1" applyAlignment="1" applyProtection="1">
      <alignment horizontal="center" wrapText="1"/>
      <protection locked="0"/>
    </xf>
    <xf numFmtId="3" fontId="104" fillId="0" borderId="32" xfId="0" applyNumberFormat="1" applyFont="1" applyFill="1" applyBorder="1" applyAlignment="1" applyProtection="1">
      <alignment horizontal="center" wrapText="1"/>
      <protection locked="0"/>
    </xf>
    <xf numFmtId="0" fontId="104" fillId="0" borderId="24" xfId="0" applyFont="1" applyFill="1" applyBorder="1" applyAlignment="1" applyProtection="1">
      <alignment horizontal="center" wrapText="1"/>
      <protection locked="0"/>
    </xf>
    <xf numFmtId="0" fontId="104" fillId="0" borderId="26" xfId="0" applyFont="1" applyFill="1" applyBorder="1" applyAlignment="1" applyProtection="1">
      <alignment horizontal="center" wrapText="1"/>
      <protection locked="0"/>
    </xf>
    <xf numFmtId="0" fontId="105" fillId="0" borderId="0" xfId="0" applyFont="1" applyFill="1" applyBorder="1" applyAlignment="1" applyProtection="1">
      <alignment horizontal="center" vertical="center"/>
      <protection locked="0"/>
    </xf>
    <xf numFmtId="0" fontId="83" fillId="0" borderId="35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9" fillId="0" borderId="35" xfId="0" applyFont="1" applyFill="1" applyBorder="1" applyAlignment="1" applyProtection="1">
      <alignment/>
      <protection locked="0"/>
    </xf>
    <xf numFmtId="3" fontId="98" fillId="0" borderId="37" xfId="0" applyNumberFormat="1" applyFont="1" applyFill="1" applyBorder="1" applyAlignment="1" applyProtection="1">
      <alignment horizontal="center" vertical="justify"/>
      <protection locked="0"/>
    </xf>
    <xf numFmtId="0" fontId="98" fillId="0" borderId="38" xfId="0" applyFont="1" applyFill="1" applyBorder="1" applyAlignment="1" applyProtection="1">
      <alignment horizontal="center" vertical="justify"/>
      <protection locked="0"/>
    </xf>
    <xf numFmtId="0" fontId="98" fillId="0" borderId="18" xfId="0" applyFont="1" applyFill="1" applyBorder="1" applyAlignment="1" applyProtection="1">
      <alignment horizontal="center" vertical="justify"/>
      <protection locked="0"/>
    </xf>
    <xf numFmtId="0" fontId="98" fillId="0" borderId="30" xfId="0" applyFont="1" applyFill="1" applyBorder="1" applyAlignment="1" applyProtection="1">
      <alignment horizontal="center" vertical="justify"/>
      <protection locked="0"/>
    </xf>
    <xf numFmtId="0" fontId="80" fillId="0" borderId="0" xfId="0" applyFont="1" applyFill="1" applyAlignment="1" applyProtection="1">
      <alignment/>
      <protection locked="0"/>
    </xf>
    <xf numFmtId="3" fontId="98" fillId="0" borderId="11" xfId="0" applyNumberFormat="1" applyFont="1" applyFill="1" applyBorder="1" applyAlignment="1" applyProtection="1">
      <alignment horizontal="center" vertical="justify"/>
      <protection locked="0"/>
    </xf>
    <xf numFmtId="0" fontId="87" fillId="0" borderId="25" xfId="0" applyFont="1" applyFill="1" applyBorder="1" applyAlignment="1" applyProtection="1">
      <alignment horizontal="center" vertical="center"/>
      <protection locked="0"/>
    </xf>
    <xf numFmtId="0" fontId="98" fillId="0" borderId="35" xfId="0" applyFont="1" applyFill="1" applyBorder="1" applyAlignment="1" applyProtection="1">
      <alignment horizontal="center" vertical="justify"/>
      <protection locked="0"/>
    </xf>
    <xf numFmtId="0" fontId="98" fillId="0" borderId="0" xfId="0" applyFont="1" applyFill="1" applyBorder="1" applyAlignment="1" applyProtection="1">
      <alignment horizontal="center" vertical="justify"/>
      <protection locked="0"/>
    </xf>
    <xf numFmtId="0" fontId="98" fillId="0" borderId="16" xfId="0" applyFont="1" applyFill="1" applyBorder="1" applyAlignment="1" applyProtection="1">
      <alignment horizontal="center" vertical="justify"/>
      <protection locked="0"/>
    </xf>
    <xf numFmtId="0" fontId="97" fillId="0" borderId="27" xfId="0" applyFont="1" applyFill="1" applyBorder="1" applyAlignment="1" applyProtection="1">
      <alignment/>
      <protection locked="0"/>
    </xf>
    <xf numFmtId="0" fontId="97" fillId="0" borderId="19" xfId="0" applyFont="1" applyFill="1" applyBorder="1" applyAlignment="1" applyProtection="1">
      <alignment/>
      <protection locked="0"/>
    </xf>
    <xf numFmtId="0" fontId="99" fillId="0" borderId="19" xfId="0" applyFont="1" applyFill="1" applyBorder="1" applyAlignment="1" applyProtection="1">
      <alignment/>
      <protection locked="0"/>
    </xf>
    <xf numFmtId="3" fontId="98" fillId="0" borderId="20" xfId="0" applyNumberFormat="1" applyFont="1" applyFill="1" applyBorder="1" applyAlignment="1" applyProtection="1">
      <alignment horizontal="center" vertical="center"/>
      <protection locked="0"/>
    </xf>
    <xf numFmtId="0" fontId="98" fillId="0" borderId="20" xfId="0" applyFont="1" applyFill="1" applyBorder="1" applyAlignment="1" applyProtection="1">
      <alignment horizontal="center" vertical="center"/>
      <protection locked="0"/>
    </xf>
    <xf numFmtId="0" fontId="98" fillId="0" borderId="36" xfId="0" applyFont="1" applyFill="1" applyBorder="1" applyAlignment="1" applyProtection="1">
      <alignment horizontal="center" vertical="center"/>
      <protection locked="0"/>
    </xf>
    <xf numFmtId="0" fontId="98" fillId="0" borderId="28" xfId="0" applyFont="1" applyFill="1" applyBorder="1" applyAlignment="1" applyProtection="1">
      <alignment horizontal="center" vertical="center"/>
      <protection locked="0"/>
    </xf>
    <xf numFmtId="0" fontId="83" fillId="0" borderId="0" xfId="0" applyFont="1" applyFill="1" applyAlignment="1" applyProtection="1">
      <alignment horizontal="center" vertical="center"/>
      <protection locked="0"/>
    </xf>
    <xf numFmtId="0" fontId="97" fillId="0" borderId="18" xfId="0" applyFont="1" applyFill="1" applyBorder="1" applyAlignment="1" applyProtection="1">
      <alignment/>
      <protection locked="0"/>
    </xf>
    <xf numFmtId="0" fontId="99" fillId="0" borderId="18" xfId="0" applyFont="1" applyFill="1" applyBorder="1" applyAlignment="1" applyProtection="1">
      <alignment/>
      <protection locked="0"/>
    </xf>
    <xf numFmtId="0" fontId="88" fillId="0" borderId="33" xfId="0" applyFont="1" applyFill="1" applyBorder="1" applyAlignment="1" applyProtection="1">
      <alignment horizontal="center"/>
      <protection locked="0"/>
    </xf>
    <xf numFmtId="3" fontId="88" fillId="0" borderId="38" xfId="0" applyNumberFormat="1" applyFont="1" applyFill="1" applyBorder="1" applyAlignment="1" applyProtection="1">
      <alignment horizontal="center"/>
      <protection locked="0"/>
    </xf>
    <xf numFmtId="0" fontId="88" fillId="0" borderId="39" xfId="0" applyFont="1" applyFill="1" applyBorder="1" applyAlignment="1" applyProtection="1">
      <alignment horizontal="center"/>
      <protection locked="0"/>
    </xf>
    <xf numFmtId="0" fontId="88" fillId="0" borderId="25" xfId="0" applyFont="1" applyFill="1" applyBorder="1" applyAlignment="1" applyProtection="1" quotePrefix="1">
      <alignment horizontal="center" vertical="justify"/>
      <protection locked="0"/>
    </xf>
    <xf numFmtId="165" fontId="75" fillId="0" borderId="25" xfId="0" applyNumberFormat="1" applyFont="1" applyFill="1" applyBorder="1" applyAlignment="1" applyProtection="1">
      <alignment/>
      <protection locked="0"/>
    </xf>
    <xf numFmtId="165" fontId="75" fillId="0" borderId="32" xfId="0" applyNumberFormat="1" applyFont="1" applyFill="1" applyBorder="1" applyAlignment="1" applyProtection="1">
      <alignment/>
      <protection locked="0"/>
    </xf>
    <xf numFmtId="165" fontId="75" fillId="0" borderId="34" xfId="0" applyNumberFormat="1" applyFont="1" applyFill="1" applyBorder="1" applyAlignment="1" applyProtection="1">
      <alignment/>
      <protection locked="0"/>
    </xf>
    <xf numFmtId="165" fontId="83" fillId="0" borderId="0" xfId="0" applyNumberFormat="1" applyFont="1" applyFill="1" applyAlignment="1" applyProtection="1">
      <alignment/>
      <protection locked="0"/>
    </xf>
    <xf numFmtId="166" fontId="83" fillId="0" borderId="0" xfId="0" applyNumberFormat="1" applyFont="1" applyFill="1" applyAlignment="1" applyProtection="1">
      <alignment/>
      <protection locked="0"/>
    </xf>
    <xf numFmtId="49" fontId="88" fillId="0" borderId="0" xfId="0" applyNumberFormat="1" applyFont="1" applyFill="1" applyBorder="1" applyAlignment="1" applyProtection="1">
      <alignment/>
      <protection locked="0"/>
    </xf>
    <xf numFmtId="165" fontId="80" fillId="0" borderId="17" xfId="0" applyNumberFormat="1" applyFont="1" applyFill="1" applyBorder="1" applyAlignment="1" applyProtection="1">
      <alignment/>
      <protection locked="0"/>
    </xf>
    <xf numFmtId="165" fontId="80" fillId="0" borderId="11" xfId="0" applyNumberFormat="1" applyFont="1" applyFill="1" applyBorder="1" applyAlignment="1" applyProtection="1">
      <alignment/>
      <protection locked="0"/>
    </xf>
    <xf numFmtId="165" fontId="80" fillId="0" borderId="10" xfId="0" applyNumberFormat="1" applyFont="1" applyFill="1" applyBorder="1" applyAlignment="1" applyProtection="1">
      <alignment/>
      <protection locked="0"/>
    </xf>
    <xf numFmtId="49" fontId="88" fillId="0" borderId="0" xfId="0" applyNumberFormat="1" applyFont="1" applyFill="1" applyBorder="1" applyAlignment="1" applyProtection="1" quotePrefix="1">
      <alignment/>
      <protection locked="0"/>
    </xf>
    <xf numFmtId="49" fontId="98" fillId="0" borderId="0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 quotePrefix="1">
      <alignment/>
      <protection locked="0"/>
    </xf>
    <xf numFmtId="0" fontId="88" fillId="0" borderId="17" xfId="0" applyFont="1" applyFill="1" applyBorder="1" applyAlignment="1" applyProtection="1" quotePrefix="1">
      <alignment horizontal="center"/>
      <protection locked="0"/>
    </xf>
    <xf numFmtId="14" fontId="88" fillId="0" borderId="0" xfId="0" applyNumberFormat="1" applyFont="1" applyFill="1" applyBorder="1" applyAlignment="1" applyProtection="1" quotePrefix="1">
      <alignment/>
      <protection locked="0"/>
    </xf>
    <xf numFmtId="0" fontId="98" fillId="0" borderId="0" xfId="0" applyFont="1" applyFill="1" applyBorder="1" applyAlignment="1" applyProtection="1">
      <alignment/>
      <protection locked="0"/>
    </xf>
    <xf numFmtId="0" fontId="83" fillId="0" borderId="35" xfId="0" applyFont="1" applyFill="1" applyBorder="1" applyAlignment="1" applyProtection="1">
      <alignment/>
      <protection locked="0"/>
    </xf>
    <xf numFmtId="49" fontId="88" fillId="0" borderId="15" xfId="0" applyNumberFormat="1" applyFont="1" applyFill="1" applyBorder="1" applyAlignment="1" applyProtection="1">
      <alignment/>
      <protection locked="0"/>
    </xf>
    <xf numFmtId="3" fontId="88" fillId="0" borderId="17" xfId="0" applyNumberFormat="1" applyFont="1" applyFill="1" applyBorder="1" applyAlignment="1" applyProtection="1">
      <alignment/>
      <protection locked="0"/>
    </xf>
    <xf numFmtId="3" fontId="88" fillId="0" borderId="11" xfId="0" applyNumberFormat="1" applyFont="1" applyFill="1" applyBorder="1" applyAlignment="1" applyProtection="1">
      <alignment/>
      <protection locked="0"/>
    </xf>
    <xf numFmtId="3" fontId="88" fillId="0" borderId="10" xfId="0" applyNumberFormat="1" applyFont="1" applyFill="1" applyBorder="1" applyAlignment="1" applyProtection="1">
      <alignment/>
      <protection locked="0"/>
    </xf>
    <xf numFmtId="0" fontId="98" fillId="0" borderId="19" xfId="0" applyFont="1" applyFill="1" applyBorder="1" applyAlignment="1" applyProtection="1">
      <alignment/>
      <protection locked="0"/>
    </xf>
    <xf numFmtId="0" fontId="88" fillId="0" borderId="20" xfId="0" applyFont="1" applyFill="1" applyBorder="1" applyAlignment="1" applyProtection="1">
      <alignment/>
      <protection locked="0"/>
    </xf>
    <xf numFmtId="3" fontId="83" fillId="0" borderId="0" xfId="0" applyNumberFormat="1" applyFont="1" applyFill="1" applyAlignment="1" applyProtection="1">
      <alignment/>
      <protection locked="0"/>
    </xf>
    <xf numFmtId="41" fontId="97" fillId="33" borderId="0" xfId="0" applyNumberFormat="1" applyFont="1" applyFill="1" applyAlignment="1" applyProtection="1">
      <alignment/>
      <protection locked="0"/>
    </xf>
    <xf numFmtId="0" fontId="106" fillId="0" borderId="0" xfId="0" applyFont="1" applyFill="1" applyAlignment="1">
      <alignment/>
    </xf>
    <xf numFmtId="0" fontId="107" fillId="0" borderId="0" xfId="0" applyFont="1" applyFill="1" applyAlignment="1">
      <alignment/>
    </xf>
    <xf numFmtId="3" fontId="106" fillId="0" borderId="0" xfId="0" applyNumberFormat="1" applyFont="1" applyFill="1" applyBorder="1" applyAlignment="1">
      <alignment/>
    </xf>
    <xf numFmtId="165" fontId="86" fillId="0" borderId="0" xfId="0" applyNumberFormat="1" applyFont="1" applyFill="1" applyAlignment="1">
      <alignment/>
    </xf>
    <xf numFmtId="0" fontId="76" fillId="0" borderId="12" xfId="0" applyFont="1" applyFill="1" applyBorder="1" applyAlignment="1">
      <alignment/>
    </xf>
    <xf numFmtId="0" fontId="76" fillId="0" borderId="13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3" fontId="76" fillId="0" borderId="13" xfId="0" applyNumberFormat="1" applyFont="1" applyFill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0" xfId="0" applyFont="1" applyFill="1" applyAlignment="1">
      <alignment/>
    </xf>
    <xf numFmtId="0" fontId="77" fillId="0" borderId="15" xfId="0" applyFont="1" applyFill="1" applyBorder="1" applyAlignment="1" quotePrefix="1">
      <alignment/>
    </xf>
    <xf numFmtId="0" fontId="76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/>
    </xf>
    <xf numFmtId="0" fontId="79" fillId="0" borderId="15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0" fontId="79" fillId="0" borderId="18" xfId="0" applyFont="1" applyFill="1" applyBorder="1" applyAlignment="1">
      <alignment/>
    </xf>
    <xf numFmtId="0" fontId="79" fillId="0" borderId="30" xfId="0" applyFont="1" applyFill="1" applyBorder="1" applyAlignment="1">
      <alignment/>
    </xf>
    <xf numFmtId="0" fontId="79" fillId="0" borderId="0" xfId="0" applyFont="1" applyFill="1" applyAlignment="1">
      <alignment/>
    </xf>
    <xf numFmtId="0" fontId="80" fillId="0" borderId="23" xfId="0" applyFont="1" applyFill="1" applyBorder="1" applyAlignment="1">
      <alignment/>
    </xf>
    <xf numFmtId="0" fontId="80" fillId="0" borderId="24" xfId="0" applyFont="1" applyFill="1" applyBorder="1" applyAlignment="1">
      <alignment/>
    </xf>
    <xf numFmtId="0" fontId="80" fillId="0" borderId="25" xfId="0" applyFont="1" applyFill="1" applyBorder="1" applyAlignment="1">
      <alignment/>
    </xf>
    <xf numFmtId="0" fontId="82" fillId="0" borderId="0" xfId="0" applyFont="1" applyFill="1" applyAlignment="1">
      <alignment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0" fillId="0" borderId="17" xfId="0" applyFont="1" applyFill="1" applyBorder="1" applyAlignment="1">
      <alignment/>
    </xf>
    <xf numFmtId="0" fontId="75" fillId="0" borderId="32" xfId="0" applyFont="1" applyFill="1" applyBorder="1" applyAlignment="1">
      <alignment horizontal="center" vertical="center"/>
    </xf>
    <xf numFmtId="3" fontId="75" fillId="0" borderId="24" xfId="0" applyNumberFormat="1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0" fillId="0" borderId="17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 vertical="center"/>
    </xf>
    <xf numFmtId="3" fontId="75" fillId="0" borderId="18" xfId="0" applyNumberFormat="1" applyFont="1" applyFill="1" applyBorder="1" applyAlignment="1" quotePrefix="1">
      <alignment horizontal="center" vertical="center"/>
    </xf>
    <xf numFmtId="0" fontId="75" fillId="0" borderId="38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84" fillId="0" borderId="19" xfId="0" applyFont="1" applyFill="1" applyBorder="1" applyAlignment="1">
      <alignment vertical="center"/>
    </xf>
    <xf numFmtId="0" fontId="80" fillId="0" borderId="20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 vertical="center"/>
    </xf>
    <xf numFmtId="3" fontId="75" fillId="0" borderId="40" xfId="0" applyNumberFormat="1" applyFont="1" applyFill="1" applyBorder="1" applyAlignment="1">
      <alignment horizontal="center" vertical="center"/>
    </xf>
    <xf numFmtId="0" fontId="75" fillId="0" borderId="41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/>
    </xf>
    <xf numFmtId="165" fontId="75" fillId="0" borderId="17" xfId="0" applyNumberFormat="1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28" fillId="34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>
      <alignment horizontal="left"/>
    </xf>
    <xf numFmtId="165" fontId="75" fillId="0" borderId="17" xfId="0" applyNumberFormat="1" applyFont="1" applyFill="1" applyBorder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/>
    </xf>
    <xf numFmtId="165" fontId="80" fillId="0" borderId="17" xfId="0" applyNumberFormat="1" applyFont="1" applyFill="1" applyBorder="1" applyAlignment="1">
      <alignment/>
    </xf>
    <xf numFmtId="165" fontId="80" fillId="0" borderId="11" xfId="0" applyNumberFormat="1" applyFont="1" applyFill="1" applyBorder="1" applyAlignment="1">
      <alignment/>
    </xf>
    <xf numFmtId="165" fontId="80" fillId="0" borderId="10" xfId="0" applyNumberFormat="1" applyFont="1" applyFill="1" applyBorder="1" applyAlignment="1">
      <alignment/>
    </xf>
    <xf numFmtId="0" fontId="80" fillId="0" borderId="11" xfId="0" applyFont="1" applyFill="1" applyBorder="1" applyAlignment="1">
      <alignment horizontal="center"/>
    </xf>
    <xf numFmtId="0" fontId="75" fillId="0" borderId="15" xfId="0" applyFont="1" applyFill="1" applyBorder="1" applyAlignment="1">
      <alignment/>
    </xf>
    <xf numFmtId="0" fontId="75" fillId="0" borderId="0" xfId="0" applyFont="1" applyFill="1" applyBorder="1" applyAlignment="1" quotePrefix="1">
      <alignment/>
    </xf>
    <xf numFmtId="0" fontId="75" fillId="0" borderId="0" xfId="0" applyFont="1" applyFill="1" applyBorder="1" applyAlignment="1">
      <alignment/>
    </xf>
    <xf numFmtId="165" fontId="75" fillId="0" borderId="11" xfId="0" applyNumberFormat="1" applyFont="1" applyFill="1" applyBorder="1" applyAlignment="1">
      <alignment/>
    </xf>
    <xf numFmtId="165" fontId="75" fillId="0" borderId="10" xfId="0" applyNumberFormat="1" applyFont="1" applyFill="1" applyBorder="1" applyAlignment="1">
      <alignment/>
    </xf>
    <xf numFmtId="0" fontId="86" fillId="0" borderId="0" xfId="0" applyFont="1" applyFill="1" applyAlignment="1">
      <alignment/>
    </xf>
    <xf numFmtId="0" fontId="80" fillId="0" borderId="0" xfId="0" applyFont="1" applyFill="1" applyBorder="1" applyAlignment="1">
      <alignment horizontal="left"/>
    </xf>
    <xf numFmtId="14" fontId="80" fillId="0" borderId="11" xfId="0" applyNumberFormat="1" applyFont="1" applyFill="1" applyBorder="1" applyAlignment="1" quotePrefix="1">
      <alignment horizontal="center"/>
    </xf>
    <xf numFmtId="0" fontId="80" fillId="0" borderId="11" xfId="0" applyFont="1" applyFill="1" applyBorder="1" applyAlignment="1" quotePrefix="1">
      <alignment horizontal="center" vertical="top"/>
    </xf>
    <xf numFmtId="0" fontId="80" fillId="0" borderId="15" xfId="0" applyFont="1" applyFill="1" applyBorder="1" applyAlignment="1">
      <alignment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Border="1" applyAlignment="1">
      <alignment horizontal="left" wrapText="1"/>
    </xf>
    <xf numFmtId="0" fontId="80" fillId="0" borderId="11" xfId="0" applyFont="1" applyFill="1" applyBorder="1" applyAlignment="1" quotePrefix="1">
      <alignment horizontal="center" vertical="top"/>
    </xf>
    <xf numFmtId="0" fontId="82" fillId="0" borderId="0" xfId="0" applyFont="1" applyFill="1" applyAlignment="1">
      <alignment/>
    </xf>
    <xf numFmtId="0" fontId="80" fillId="0" borderId="0" xfId="0" applyFont="1" applyFill="1" applyBorder="1" applyAlignment="1" quotePrefix="1">
      <alignment/>
    </xf>
    <xf numFmtId="0" fontId="80" fillId="0" borderId="0" xfId="0" applyFont="1" applyFill="1" applyBorder="1" applyAlignment="1">
      <alignment horizontal="left"/>
    </xf>
    <xf numFmtId="0" fontId="80" fillId="0" borderId="11" xfId="0" applyFont="1" applyFill="1" applyBorder="1" applyAlignment="1">
      <alignment horizontal="center"/>
    </xf>
    <xf numFmtId="16" fontId="75" fillId="0" borderId="0" xfId="0" applyNumberFormat="1" applyFont="1" applyFill="1" applyBorder="1" applyAlignment="1" quotePrefix="1">
      <alignment horizontal="left"/>
    </xf>
    <xf numFmtId="0" fontId="75" fillId="0" borderId="0" xfId="0" applyFont="1" applyFill="1" applyBorder="1" applyAlignment="1">
      <alignment horizontal="left"/>
    </xf>
    <xf numFmtId="0" fontId="75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horizontal="left" wrapText="1"/>
    </xf>
    <xf numFmtId="16" fontId="80" fillId="0" borderId="0" xfId="0" applyNumberFormat="1" applyFont="1" applyFill="1" applyBorder="1" applyAlignment="1" quotePrefix="1">
      <alignment horizontal="left"/>
    </xf>
    <xf numFmtId="0" fontId="80" fillId="0" borderId="11" xfId="0" applyFont="1" applyFill="1" applyBorder="1" applyAlignment="1" quotePrefix="1">
      <alignment horizontal="center"/>
    </xf>
    <xf numFmtId="0" fontId="75" fillId="0" borderId="0" xfId="0" applyFont="1" applyFill="1" applyBorder="1" applyAlignment="1" quotePrefix="1">
      <alignment horizontal="left"/>
    </xf>
    <xf numFmtId="0" fontId="82" fillId="0" borderId="17" xfId="0" applyFont="1" applyFill="1" applyBorder="1" applyAlignment="1">
      <alignment/>
    </xf>
    <xf numFmtId="3" fontId="80" fillId="0" borderId="11" xfId="0" applyNumberFormat="1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0" fontId="75" fillId="0" borderId="19" xfId="0" applyFont="1" applyFill="1" applyBorder="1" applyAlignment="1">
      <alignment horizontal="left"/>
    </xf>
    <xf numFmtId="0" fontId="79" fillId="0" borderId="21" xfId="0" applyFont="1" applyFill="1" applyBorder="1" applyAlignment="1">
      <alignment horizontal="center"/>
    </xf>
    <xf numFmtId="165" fontId="75" fillId="0" borderId="20" xfId="0" applyNumberFormat="1" applyFont="1" applyFill="1" applyBorder="1" applyAlignment="1">
      <alignment/>
    </xf>
    <xf numFmtId="165" fontId="75" fillId="0" borderId="21" xfId="0" applyNumberFormat="1" applyFont="1" applyFill="1" applyBorder="1" applyAlignment="1">
      <alignment/>
    </xf>
    <xf numFmtId="165" fontId="75" fillId="0" borderId="22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left"/>
    </xf>
    <xf numFmtId="3" fontId="82" fillId="0" borderId="0" xfId="0" applyNumberFormat="1" applyFont="1" applyFill="1" applyBorder="1" applyAlignment="1">
      <alignment/>
    </xf>
    <xf numFmtId="0" fontId="81" fillId="0" borderId="0" xfId="0" applyFont="1" applyFill="1" applyAlignment="1">
      <alignment/>
    </xf>
    <xf numFmtId="3" fontId="86" fillId="0" borderId="0" xfId="0" applyNumberFormat="1" applyFont="1" applyFill="1" applyAlignment="1">
      <alignment/>
    </xf>
    <xf numFmtId="3" fontId="82" fillId="0" borderId="0" xfId="59" applyNumberFormat="1" applyFont="1" applyFill="1" applyAlignment="1">
      <alignment/>
    </xf>
    <xf numFmtId="0" fontId="82" fillId="0" borderId="0" xfId="0" applyFont="1" applyFill="1" applyBorder="1" applyAlignment="1">
      <alignment/>
    </xf>
    <xf numFmtId="165" fontId="80" fillId="0" borderId="0" xfId="0" applyNumberFormat="1" applyFont="1" applyFill="1" applyBorder="1" applyAlignment="1">
      <alignment/>
    </xf>
    <xf numFmtId="3" fontId="82" fillId="0" borderId="0" xfId="0" applyNumberFormat="1" applyFont="1" applyFill="1" applyAlignment="1">
      <alignment/>
    </xf>
    <xf numFmtId="165" fontId="82" fillId="0" borderId="0" xfId="0" applyNumberFormat="1" applyFont="1" applyFill="1" applyAlignment="1">
      <alignment/>
    </xf>
    <xf numFmtId="0" fontId="80" fillId="0" borderId="13" xfId="0" applyFont="1" applyFill="1" applyBorder="1" applyAlignment="1">
      <alignment/>
    </xf>
    <xf numFmtId="0" fontId="80" fillId="0" borderId="13" xfId="0" applyFont="1" applyFill="1" applyBorder="1" applyAlignment="1">
      <alignment horizontal="center" vertical="justify"/>
    </xf>
    <xf numFmtId="0" fontId="83" fillId="0" borderId="0" xfId="0" applyFont="1" applyFill="1" applyAlignment="1">
      <alignment/>
    </xf>
    <xf numFmtId="0" fontId="84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justify"/>
    </xf>
    <xf numFmtId="0" fontId="80" fillId="0" borderId="25" xfId="0" applyFont="1" applyFill="1" applyBorder="1" applyAlignment="1">
      <alignment horizontal="center" vertical="justify"/>
    </xf>
    <xf numFmtId="0" fontId="80" fillId="0" borderId="17" xfId="0" applyFont="1" applyFill="1" applyBorder="1" applyAlignment="1">
      <alignment horizontal="center" vertical="justify"/>
    </xf>
    <xf numFmtId="0" fontId="84" fillId="0" borderId="0" xfId="0" applyFont="1" applyFill="1" applyBorder="1" applyAlignment="1">
      <alignment/>
    </xf>
    <xf numFmtId="0" fontId="82" fillId="0" borderId="19" xfId="0" applyFont="1" applyFill="1" applyBorder="1" applyAlignment="1">
      <alignment/>
    </xf>
    <xf numFmtId="0" fontId="80" fillId="0" borderId="20" xfId="0" applyFont="1" applyFill="1" applyBorder="1" applyAlignment="1">
      <alignment horizontal="center" vertical="justify"/>
    </xf>
    <xf numFmtId="0" fontId="98" fillId="0" borderId="15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80" fillId="0" borderId="11" xfId="0" applyFont="1" applyFill="1" applyBorder="1" applyAlignment="1" quotePrefix="1">
      <alignment horizontal="center" vertical="justify"/>
    </xf>
    <xf numFmtId="0" fontId="87" fillId="0" borderId="0" xfId="0" applyFont="1" applyFill="1" applyAlignment="1">
      <alignment/>
    </xf>
    <xf numFmtId="0" fontId="98" fillId="0" borderId="0" xfId="0" applyFont="1" applyFill="1" applyBorder="1" applyAlignment="1">
      <alignment vertical="top"/>
    </xf>
    <xf numFmtId="0" fontId="98" fillId="0" borderId="0" xfId="0" applyFont="1" applyFill="1" applyBorder="1" applyAlignment="1">
      <alignment horizontal="left" vertical="top" wrapText="1"/>
    </xf>
    <xf numFmtId="0" fontId="98" fillId="0" borderId="0" xfId="0" applyFont="1" applyFill="1" applyBorder="1" applyAlignment="1">
      <alignment horizontal="left"/>
    </xf>
    <xf numFmtId="0" fontId="88" fillId="0" borderId="15" xfId="0" applyFont="1" applyFill="1" applyBorder="1" applyAlignment="1">
      <alignment/>
    </xf>
    <xf numFmtId="0" fontId="88" fillId="0" borderId="0" xfId="0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1" xfId="0" applyFont="1" applyFill="1" applyBorder="1" applyAlignment="1">
      <alignment horizontal="center" vertical="justify"/>
    </xf>
    <xf numFmtId="165" fontId="80" fillId="0" borderId="11" xfId="0" applyNumberFormat="1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 quotePrefix="1">
      <alignment horizontal="left"/>
    </xf>
    <xf numFmtId="0" fontId="88" fillId="0" borderId="0" xfId="0" applyFont="1" applyFill="1" applyBorder="1" applyAlignment="1">
      <alignment horizontal="left"/>
    </xf>
    <xf numFmtId="16" fontId="100" fillId="0" borderId="0" xfId="0" applyNumberFormat="1" applyFont="1" applyFill="1" applyBorder="1" applyAlignment="1" quotePrefix="1">
      <alignment/>
    </xf>
    <xf numFmtId="0" fontId="100" fillId="0" borderId="0" xfId="0" applyFont="1" applyFill="1" applyBorder="1" applyAlignment="1">
      <alignment/>
    </xf>
    <xf numFmtId="165" fontId="75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left" vertical="top"/>
    </xf>
    <xf numFmtId="0" fontId="75" fillId="0" borderId="0" xfId="0" applyFont="1" applyFill="1" applyBorder="1" applyAlignment="1">
      <alignment vertical="center" wrapText="1"/>
    </xf>
    <xf numFmtId="16" fontId="88" fillId="0" borderId="0" xfId="0" applyNumberFormat="1" applyFont="1" applyFill="1" applyBorder="1" applyAlignment="1" quotePrefix="1">
      <alignment/>
    </xf>
    <xf numFmtId="0" fontId="88" fillId="0" borderId="0" xfId="0" applyFont="1" applyFill="1" applyBorder="1" applyAlignment="1">
      <alignment/>
    </xf>
    <xf numFmtId="0" fontId="80" fillId="0" borderId="17" xfId="0" applyFont="1" applyFill="1" applyBorder="1" applyAlignment="1" quotePrefix="1">
      <alignment horizontal="center" vertical="justify"/>
    </xf>
    <xf numFmtId="165" fontId="75" fillId="0" borderId="35" xfId="0" applyNumberFormat="1" applyFont="1" applyFill="1" applyBorder="1" applyAlignment="1">
      <alignment/>
    </xf>
    <xf numFmtId="0" fontId="88" fillId="0" borderId="0" xfId="0" applyFont="1" applyFill="1" applyBorder="1" applyAlignment="1" quotePrefix="1">
      <alignment vertical="center" wrapText="1"/>
    </xf>
    <xf numFmtId="0" fontId="88" fillId="0" borderId="0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3" fontId="82" fillId="0" borderId="17" xfId="0" applyNumberFormat="1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8" fillId="0" borderId="27" xfId="0" applyFont="1" applyFill="1" applyBorder="1" applyAlignment="1">
      <alignment/>
    </xf>
    <xf numFmtId="0" fontId="88" fillId="0" borderId="19" xfId="0" applyFont="1" applyFill="1" applyBorder="1" applyAlignment="1">
      <alignment/>
    </xf>
    <xf numFmtId="0" fontId="98" fillId="0" borderId="19" xfId="0" applyFont="1" applyFill="1" applyBorder="1" applyAlignment="1">
      <alignment horizontal="left"/>
    </xf>
    <xf numFmtId="0" fontId="80" fillId="0" borderId="21" xfId="0" applyFont="1" applyFill="1" applyBorder="1" applyAlignment="1">
      <alignment horizontal="center" vertical="justify"/>
    </xf>
    <xf numFmtId="0" fontId="88" fillId="0" borderId="13" xfId="0" applyFont="1" applyFill="1" applyBorder="1" applyAlignment="1">
      <alignment/>
    </xf>
    <xf numFmtId="0" fontId="88" fillId="0" borderId="13" xfId="0" applyFont="1" applyFill="1" applyBorder="1" applyAlignment="1" quotePrefix="1">
      <alignment/>
    </xf>
    <xf numFmtId="0" fontId="88" fillId="0" borderId="13" xfId="0" applyFont="1" applyFill="1" applyBorder="1" applyAlignment="1">
      <alignment horizontal="left"/>
    </xf>
    <xf numFmtId="0" fontId="80" fillId="0" borderId="0" xfId="0" applyFont="1" applyFill="1" applyBorder="1" applyAlignment="1" quotePrefix="1">
      <alignment horizontal="center" vertical="justify"/>
    </xf>
    <xf numFmtId="0" fontId="98" fillId="0" borderId="0" xfId="0" applyFont="1" applyFill="1" applyBorder="1" applyAlignment="1" quotePrefix="1">
      <alignment/>
    </xf>
    <xf numFmtId="0" fontId="87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103" fillId="0" borderId="0" xfId="0" applyFont="1" applyFill="1" applyBorder="1" applyAlignment="1">
      <alignment horizontal="left"/>
    </xf>
    <xf numFmtId="0" fontId="80" fillId="0" borderId="0" xfId="0" applyFont="1" applyFill="1" applyAlignment="1">
      <alignment horizontal="center" vertical="justify"/>
    </xf>
    <xf numFmtId="165" fontId="87" fillId="0" borderId="0" xfId="0" applyNumberFormat="1" applyFont="1" applyFill="1" applyAlignment="1">
      <alignment/>
    </xf>
    <xf numFmtId="41" fontId="99" fillId="0" borderId="0" xfId="0" applyNumberFormat="1" applyFont="1" applyFill="1" applyAlignment="1" applyProtection="1">
      <alignment/>
      <protection locked="0"/>
    </xf>
    <xf numFmtId="0" fontId="83" fillId="0" borderId="15" xfId="0" applyFont="1" applyFill="1" applyBorder="1" applyAlignment="1" applyProtection="1">
      <alignment wrapText="1"/>
      <protection locked="0"/>
    </xf>
    <xf numFmtId="0" fontId="82" fillId="0" borderId="10" xfId="0" applyFont="1" applyFill="1" applyBorder="1" applyAlignment="1">
      <alignment/>
    </xf>
    <xf numFmtId="165" fontId="87" fillId="0" borderId="0" xfId="0" applyNumberFormat="1" applyFont="1" applyFill="1" applyAlignment="1" applyProtection="1">
      <alignment/>
      <protection locked="0"/>
    </xf>
    <xf numFmtId="0" fontId="75" fillId="0" borderId="17" xfId="0" applyFont="1" applyFill="1" applyBorder="1" applyAlignment="1" applyProtection="1" quotePrefix="1">
      <alignment horizontal="center"/>
      <protection locked="0"/>
    </xf>
    <xf numFmtId="0" fontId="75" fillId="0" borderId="20" xfId="0" applyFont="1" applyFill="1" applyBorder="1" applyAlignment="1" applyProtection="1" quotePrefix="1">
      <alignment horizontal="center"/>
      <protection locked="0"/>
    </xf>
    <xf numFmtId="0" fontId="75" fillId="0" borderId="11" xfId="0" applyFont="1" applyFill="1" applyBorder="1" applyAlignment="1" quotePrefix="1">
      <alignment horizontal="center" vertical="top"/>
    </xf>
    <xf numFmtId="0" fontId="75" fillId="0" borderId="11" xfId="56" applyFont="1" applyFill="1" applyBorder="1" applyAlignment="1" quotePrefix="1">
      <alignment horizontal="center" vertical="top"/>
      <protection/>
    </xf>
    <xf numFmtId="0" fontId="75" fillId="0" borderId="11" xfId="0" applyFont="1" applyFill="1" applyBorder="1" applyAlignment="1" quotePrefix="1">
      <alignment horizontal="center" vertical="justify"/>
    </xf>
    <xf numFmtId="0" fontId="75" fillId="0" borderId="17" xfId="0" applyFont="1" applyFill="1" applyBorder="1" applyAlignment="1" quotePrefix="1">
      <alignment horizontal="center" vertical="justify"/>
    </xf>
    <xf numFmtId="0" fontId="100" fillId="0" borderId="17" xfId="0" applyFont="1" applyFill="1" applyBorder="1" applyAlignment="1" applyProtection="1" quotePrefix="1">
      <alignment horizontal="center" vertical="justify"/>
      <protection locked="0"/>
    </xf>
    <xf numFmtId="167" fontId="75" fillId="0" borderId="17" xfId="44" applyNumberFormat="1" applyFont="1" applyFill="1" applyBorder="1" applyAlignment="1" applyProtection="1">
      <alignment horizontal="right"/>
      <protection locked="0"/>
    </xf>
    <xf numFmtId="0" fontId="75" fillId="0" borderId="17" xfId="0" applyFont="1" applyFill="1" applyBorder="1" applyAlignment="1" applyProtection="1" quotePrefix="1">
      <alignment horizontal="center" vertical="justify"/>
      <protection locked="0"/>
    </xf>
    <xf numFmtId="0" fontId="108" fillId="0" borderId="17" xfId="0" applyFont="1" applyFill="1" applyBorder="1" applyAlignment="1" applyProtection="1">
      <alignment horizontal="center"/>
      <protection locked="0"/>
    </xf>
    <xf numFmtId="167" fontId="80" fillId="0" borderId="17" xfId="44" applyNumberFormat="1" applyFont="1" applyFill="1" applyBorder="1" applyAlignment="1" applyProtection="1">
      <alignment horizontal="right"/>
      <protection locked="0"/>
    </xf>
    <xf numFmtId="0" fontId="98" fillId="0" borderId="13" xfId="0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98" fillId="0" borderId="18" xfId="0" applyFont="1" applyFill="1" applyBorder="1" applyAlignment="1" applyProtection="1">
      <alignment/>
      <protection locked="0"/>
    </xf>
    <xf numFmtId="0" fontId="98" fillId="0" borderId="17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/>
      <protection locked="0"/>
    </xf>
    <xf numFmtId="0" fontId="75" fillId="0" borderId="17" xfId="0" applyFont="1" applyFill="1" applyBorder="1" applyAlignment="1" applyProtection="1">
      <alignment horizontal="center" vertical="top"/>
      <protection locked="0"/>
    </xf>
    <xf numFmtId="0" fontId="75" fillId="0" borderId="17" xfId="0" applyFont="1" applyFill="1" applyBorder="1" applyAlignment="1" applyProtection="1">
      <alignment vertical="top"/>
      <protection locked="0"/>
    </xf>
    <xf numFmtId="0" fontId="75" fillId="0" borderId="20" xfId="0" applyFont="1" applyFill="1" applyBorder="1" applyAlignment="1" applyProtection="1">
      <alignment vertical="top"/>
      <protection locked="0"/>
    </xf>
    <xf numFmtId="0" fontId="98" fillId="0" borderId="0" xfId="0" applyFont="1" applyFill="1" applyBorder="1" applyAlignment="1" applyProtection="1" quotePrefix="1">
      <alignment horizontal="center"/>
      <protection locked="0"/>
    </xf>
    <xf numFmtId="0" fontId="98" fillId="0" borderId="0" xfId="0" applyFont="1" applyFill="1" applyBorder="1" applyAlignment="1" applyProtection="1">
      <alignment horizontal="center"/>
      <protection locked="0"/>
    </xf>
    <xf numFmtId="0" fontId="98" fillId="0" borderId="11" xfId="0" applyFont="1" applyFill="1" applyBorder="1" applyAlignment="1" applyProtection="1">
      <alignment horizontal="center"/>
      <protection locked="0"/>
    </xf>
    <xf numFmtId="0" fontId="102" fillId="0" borderId="0" xfId="0" applyFont="1" applyFill="1" applyBorder="1" applyAlignment="1" applyProtection="1">
      <alignment/>
      <protection locked="0"/>
    </xf>
    <xf numFmtId="167" fontId="97" fillId="33" borderId="0" xfId="0" applyNumberFormat="1" applyFont="1" applyFill="1" applyAlignment="1" applyProtection="1">
      <alignment/>
      <protection locked="0"/>
    </xf>
    <xf numFmtId="0" fontId="29" fillId="0" borderId="34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41" fontId="27" fillId="0" borderId="10" xfId="0" applyNumberFormat="1" applyFont="1" applyFill="1" applyBorder="1" applyAlignment="1" applyProtection="1">
      <alignment/>
      <protection locked="0"/>
    </xf>
    <xf numFmtId="3" fontId="27" fillId="0" borderId="14" xfId="0" applyNumberFormat="1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 quotePrefix="1">
      <alignment horizontal="left"/>
      <protection locked="0"/>
    </xf>
    <xf numFmtId="41" fontId="32" fillId="0" borderId="10" xfId="0" applyNumberFormat="1" applyFont="1" applyFill="1" applyBorder="1" applyAlignment="1" applyProtection="1">
      <alignment/>
      <protection locked="0"/>
    </xf>
    <xf numFmtId="165" fontId="83" fillId="0" borderId="0" xfId="0" applyNumberFormat="1" applyFont="1" applyFill="1" applyAlignment="1">
      <alignment/>
    </xf>
    <xf numFmtId="171" fontId="99" fillId="0" borderId="0" xfId="0" applyNumberFormat="1" applyFont="1" applyFill="1" applyAlignment="1" applyProtection="1">
      <alignment/>
      <protection locked="0"/>
    </xf>
    <xf numFmtId="3" fontId="93" fillId="0" borderId="0" xfId="0" applyNumberFormat="1" applyFont="1" applyFill="1" applyAlignment="1" applyProtection="1">
      <alignment/>
      <protection locked="0"/>
    </xf>
    <xf numFmtId="41" fontId="99" fillId="33" borderId="0" xfId="0" applyNumberFormat="1" applyFont="1" applyFill="1" applyAlignment="1" applyProtection="1">
      <alignment/>
      <protection locked="0"/>
    </xf>
    <xf numFmtId="164" fontId="97" fillId="33" borderId="0" xfId="0" applyNumberFormat="1" applyFont="1" applyFill="1" applyAlignment="1" applyProtection="1">
      <alignment/>
      <protection locked="0"/>
    </xf>
    <xf numFmtId="3" fontId="75" fillId="0" borderId="21" xfId="0" applyNumberFormat="1" applyFont="1" applyFill="1" applyBorder="1" applyAlignment="1">
      <alignment/>
    </xf>
    <xf numFmtId="3" fontId="83" fillId="0" borderId="0" xfId="0" applyNumberFormat="1" applyFont="1" applyFill="1" applyAlignment="1">
      <alignment/>
    </xf>
    <xf numFmtId="165" fontId="83" fillId="0" borderId="0" xfId="0" applyNumberFormat="1" applyFont="1" applyFill="1" applyAlignment="1">
      <alignment/>
    </xf>
    <xf numFmtId="14" fontId="28" fillId="0" borderId="22" xfId="0" applyNumberFormat="1" applyFont="1" applyFill="1" applyBorder="1" applyAlignment="1" applyProtection="1" quotePrefix="1">
      <alignment horizontal="center"/>
      <protection locked="0"/>
    </xf>
    <xf numFmtId="41" fontId="26" fillId="0" borderId="10" xfId="0" applyNumberFormat="1" applyFont="1" applyFill="1" applyBorder="1" applyAlignment="1" applyProtection="1">
      <alignment/>
      <protection locked="0"/>
    </xf>
    <xf numFmtId="41" fontId="29" fillId="0" borderId="10" xfId="0" applyNumberFormat="1" applyFont="1" applyFill="1" applyBorder="1" applyAlignment="1" applyProtection="1">
      <alignment/>
      <protection locked="0"/>
    </xf>
    <xf numFmtId="41" fontId="27" fillId="0" borderId="10" xfId="0" applyNumberFormat="1" applyFont="1" applyFill="1" applyBorder="1" applyAlignment="1" applyProtection="1">
      <alignment/>
      <protection locked="0"/>
    </xf>
    <xf numFmtId="168" fontId="32" fillId="0" borderId="22" xfId="0" applyNumberFormat="1" applyFont="1" applyFill="1" applyBorder="1" applyAlignment="1" applyProtection="1">
      <alignment/>
      <protection locked="0"/>
    </xf>
    <xf numFmtId="167" fontId="80" fillId="0" borderId="11" xfId="0" applyNumberFormat="1" applyFont="1" applyFill="1" applyBorder="1" applyAlignment="1" applyProtection="1">
      <alignment horizontal="center" vertical="justify"/>
      <protection locked="0"/>
    </xf>
    <xf numFmtId="0" fontId="93" fillId="0" borderId="15" xfId="0" applyFont="1" applyFill="1" applyBorder="1" applyAlignment="1" applyProtection="1">
      <alignment/>
      <protection locked="0"/>
    </xf>
    <xf numFmtId="0" fontId="97" fillId="33" borderId="0" xfId="0" applyFont="1" applyFill="1" applyAlignment="1" applyProtection="1">
      <alignment horizontal="center"/>
      <protection locked="0"/>
    </xf>
    <xf numFmtId="167" fontId="26" fillId="34" borderId="0" xfId="0" applyNumberFormat="1" applyFont="1" applyFill="1" applyBorder="1" applyAlignment="1">
      <alignment horizontal="center"/>
    </xf>
    <xf numFmtId="167" fontId="26" fillId="34" borderId="0" xfId="0" applyNumberFormat="1" applyFont="1" applyFill="1" applyBorder="1" applyAlignment="1">
      <alignment/>
    </xf>
    <xf numFmtId="167" fontId="27" fillId="34" borderId="0" xfId="0" applyNumberFormat="1" applyFont="1" applyFill="1" applyBorder="1" applyAlignment="1">
      <alignment/>
    </xf>
    <xf numFmtId="167" fontId="27" fillId="34" borderId="0" xfId="0" applyNumberFormat="1" applyFont="1" applyFill="1" applyBorder="1" applyAlignment="1">
      <alignment horizontal="right"/>
    </xf>
    <xf numFmtId="167" fontId="27" fillId="34" borderId="0" xfId="0" applyNumberFormat="1" applyFont="1" applyFill="1" applyBorder="1" applyAlignment="1">
      <alignment/>
    </xf>
    <xf numFmtId="41" fontId="97" fillId="33" borderId="0" xfId="0" applyNumberFormat="1" applyFont="1" applyFill="1" applyBorder="1" applyAlignment="1" applyProtection="1">
      <alignment/>
      <protection locked="0"/>
    </xf>
    <xf numFmtId="0" fontId="83" fillId="0" borderId="0" xfId="0" applyFont="1" applyFill="1" applyAlignment="1" applyProtection="1">
      <alignment horizontal="right"/>
      <protection locked="0"/>
    </xf>
    <xf numFmtId="165" fontId="82" fillId="0" borderId="15" xfId="0" applyNumberFormat="1" applyFont="1" applyFill="1" applyBorder="1" applyAlignment="1" applyProtection="1">
      <alignment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3" fillId="0" borderId="19" xfId="0" applyFont="1" applyFill="1" applyBorder="1" applyAlignment="1" applyProtection="1">
      <alignment/>
      <protection locked="0"/>
    </xf>
    <xf numFmtId="0" fontId="80" fillId="0" borderId="42" xfId="0" applyFont="1" applyFill="1" applyBorder="1" applyAlignment="1" applyProtection="1">
      <alignment/>
      <protection locked="0"/>
    </xf>
    <xf numFmtId="165" fontId="75" fillId="0" borderId="22" xfId="0" applyNumberFormat="1" applyFont="1" applyFill="1" applyBorder="1" applyAlignment="1" applyProtection="1">
      <alignment/>
      <protection locked="0"/>
    </xf>
    <xf numFmtId="41" fontId="27" fillId="33" borderId="10" xfId="0" applyNumberFormat="1" applyFont="1" applyFill="1" applyBorder="1" applyAlignment="1" applyProtection="1">
      <alignment/>
      <protection locked="0"/>
    </xf>
    <xf numFmtId="41" fontId="32" fillId="33" borderId="10" xfId="0" applyNumberFormat="1" applyFont="1" applyFill="1" applyBorder="1" applyAlignment="1" applyProtection="1">
      <alignment/>
      <protection locked="0"/>
    </xf>
    <xf numFmtId="41" fontId="27" fillId="33" borderId="10" xfId="0" applyNumberFormat="1" applyFont="1" applyFill="1" applyBorder="1" applyAlignment="1" applyProtection="1">
      <alignment/>
      <protection locked="0"/>
    </xf>
    <xf numFmtId="165" fontId="80" fillId="33" borderId="17" xfId="0" applyNumberFormat="1" applyFont="1" applyFill="1" applyBorder="1" applyAlignment="1">
      <alignment/>
    </xf>
    <xf numFmtId="0" fontId="9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80" fillId="0" borderId="32" xfId="0" applyFont="1" applyFill="1" applyBorder="1" applyAlignment="1">
      <alignment horizontal="center" vertical="center" wrapText="1"/>
    </xf>
    <xf numFmtId="0" fontId="80" fillId="0" borderId="24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37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 applyProtection="1">
      <alignment horizontal="center" vertical="justify"/>
      <protection locked="0"/>
    </xf>
    <xf numFmtId="0" fontId="98" fillId="0" borderId="24" xfId="0" applyFont="1" applyFill="1" applyBorder="1" applyAlignment="1" applyProtection="1">
      <alignment horizontal="center" vertical="justify"/>
      <protection locked="0"/>
    </xf>
    <xf numFmtId="0" fontId="98" fillId="0" borderId="31" xfId="0" applyFont="1" applyFill="1" applyBorder="1" applyAlignment="1" applyProtection="1">
      <alignment horizontal="center" vertical="justify"/>
      <protection locked="0"/>
    </xf>
    <xf numFmtId="0" fontId="88" fillId="0" borderId="25" xfId="0" applyFont="1" applyFill="1" applyBorder="1" applyAlignment="1" applyProtection="1">
      <alignment horizontal="center" vertical="center"/>
      <protection locked="0"/>
    </xf>
    <xf numFmtId="0" fontId="83" fillId="0" borderId="17" xfId="0" applyFont="1" applyFill="1" applyBorder="1" applyAlignment="1" applyProtection="1">
      <alignment/>
      <protection locked="0"/>
    </xf>
    <xf numFmtId="0" fontId="83" fillId="0" borderId="20" xfId="0" applyFont="1" applyFill="1" applyBorder="1" applyAlignment="1" applyProtection="1">
      <alignment/>
      <protection locked="0"/>
    </xf>
    <xf numFmtId="0" fontId="80" fillId="0" borderId="37" xfId="0" applyFont="1" applyFill="1" applyBorder="1" applyAlignment="1" applyProtection="1">
      <alignment horizontal="center" wrapText="1"/>
      <protection locked="0"/>
    </xf>
    <xf numFmtId="0" fontId="80" fillId="0" borderId="18" xfId="0" applyFont="1" applyFill="1" applyBorder="1" applyAlignment="1" applyProtection="1">
      <alignment horizontal="center" wrapText="1"/>
      <protection locked="0"/>
    </xf>
    <xf numFmtId="0" fontId="80" fillId="0" borderId="30" xfId="0" applyFont="1" applyFill="1" applyBorder="1" applyAlignment="1" applyProtection="1">
      <alignment horizontal="center" wrapText="1"/>
      <protection locked="0"/>
    </xf>
    <xf numFmtId="0" fontId="98" fillId="0" borderId="26" xfId="0" applyFont="1" applyFill="1" applyBorder="1" applyAlignment="1" applyProtection="1">
      <alignment horizontal="center" vertical="justify"/>
      <protection locked="0"/>
    </xf>
    <xf numFmtId="0" fontId="27" fillId="0" borderId="43" xfId="0" applyFont="1" applyFill="1" applyBorder="1" applyAlignment="1" applyProtection="1">
      <alignment horizontal="center" wrapText="1"/>
      <protection locked="0"/>
    </xf>
    <xf numFmtId="0" fontId="27" fillId="0" borderId="44" xfId="0" applyFont="1" applyFill="1" applyBorder="1" applyAlignment="1" applyProtection="1">
      <alignment horizontal="center" wrapText="1"/>
      <protection locked="0"/>
    </xf>
    <xf numFmtId="0" fontId="88" fillId="0" borderId="43" xfId="0" applyFont="1" applyFill="1" applyBorder="1" applyAlignment="1" applyProtection="1">
      <alignment horizontal="center" wrapText="1"/>
      <protection locked="0"/>
    </xf>
    <xf numFmtId="0" fontId="88" fillId="0" borderId="44" xfId="0" applyFont="1" applyFill="1" applyBorder="1" applyAlignment="1" applyProtection="1">
      <alignment horizontal="center" wrapText="1"/>
      <protection locked="0"/>
    </xf>
    <xf numFmtId="0" fontId="79" fillId="0" borderId="16" xfId="0" applyFont="1" applyFill="1" applyBorder="1" applyAlignment="1" applyProtection="1">
      <alignment horizontal="center" vertical="center" textRotation="180" wrapText="1"/>
      <protection locked="0"/>
    </xf>
    <xf numFmtId="0" fontId="79" fillId="0" borderId="0" xfId="0" applyFont="1" applyFill="1" applyAlignment="1" applyProtection="1">
      <alignment horizontal="center" vertical="center" textRotation="180"/>
      <protection locked="0"/>
    </xf>
    <xf numFmtId="0" fontId="91" fillId="0" borderId="0" xfId="0" applyFont="1" applyFill="1" applyBorder="1" applyAlignment="1" applyProtection="1">
      <alignment horizontal="center" vertical="center"/>
      <protection locked="0"/>
    </xf>
    <xf numFmtId="0" fontId="79" fillId="0" borderId="43" xfId="0" applyFont="1" applyFill="1" applyBorder="1" applyAlignment="1" applyProtection="1">
      <alignment horizontal="center"/>
      <protection locked="0"/>
    </xf>
    <xf numFmtId="0" fontId="79" fillId="0" borderId="45" xfId="0" applyFont="1" applyFill="1" applyBorder="1" applyAlignment="1" applyProtection="1">
      <alignment horizontal="center"/>
      <protection locked="0"/>
    </xf>
    <xf numFmtId="0" fontId="79" fillId="0" borderId="24" xfId="0" applyFont="1" applyFill="1" applyBorder="1" applyAlignment="1" applyProtection="1">
      <alignment horizontal="center"/>
      <protection locked="0"/>
    </xf>
    <xf numFmtId="0" fontId="79" fillId="0" borderId="44" xfId="0" applyFont="1" applyFill="1" applyBorder="1" applyAlignment="1" applyProtection="1">
      <alignment horizontal="center"/>
      <protection locked="0"/>
    </xf>
    <xf numFmtId="0" fontId="84" fillId="0" borderId="18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/>
      <protection locked="0"/>
    </xf>
    <xf numFmtId="0" fontId="94" fillId="0" borderId="0" xfId="0" applyFont="1" applyFill="1" applyBorder="1" applyAlignment="1" applyProtection="1" quotePrefix="1">
      <alignment horizontal="center"/>
      <protection locked="0"/>
    </xf>
    <xf numFmtId="0" fontId="75" fillId="0" borderId="43" xfId="0" applyFont="1" applyFill="1" applyBorder="1" applyAlignment="1" applyProtection="1" quotePrefix="1">
      <alignment horizontal="center" vertical="justify"/>
      <protection locked="0"/>
    </xf>
    <xf numFmtId="0" fontId="40" fillId="0" borderId="45" xfId="0" applyFont="1" applyFill="1" applyBorder="1" applyAlignment="1" applyProtection="1">
      <alignment horizontal="center" vertical="justify"/>
      <protection locked="0"/>
    </xf>
    <xf numFmtId="0" fontId="40" fillId="0" borderId="46" xfId="0" applyFont="1" applyFill="1" applyBorder="1" applyAlignment="1" applyProtection="1">
      <alignment horizontal="center" vertical="justify"/>
      <protection locked="0"/>
    </xf>
    <xf numFmtId="0" fontId="75" fillId="0" borderId="43" xfId="0" applyFont="1" applyFill="1" applyBorder="1" applyAlignment="1" applyProtection="1">
      <alignment horizontal="center" wrapText="1"/>
      <protection locked="0"/>
    </xf>
    <xf numFmtId="0" fontId="75" fillId="0" borderId="45" xfId="0" applyFont="1" applyFill="1" applyBorder="1" applyAlignment="1" applyProtection="1">
      <alignment horizontal="center" wrapText="1"/>
      <protection locked="0"/>
    </xf>
    <xf numFmtId="0" fontId="75" fillId="0" borderId="46" xfId="0" applyFont="1" applyFill="1" applyBorder="1" applyAlignment="1" applyProtection="1">
      <alignment horizontal="center" wrapText="1"/>
      <protection locked="0"/>
    </xf>
    <xf numFmtId="0" fontId="80" fillId="0" borderId="25" xfId="0" applyFont="1" applyFill="1" applyBorder="1" applyAlignment="1" applyProtection="1">
      <alignment horizontal="center" vertical="center"/>
      <protection locked="0"/>
    </xf>
    <xf numFmtId="0" fontId="80" fillId="0" borderId="17" xfId="0" applyFont="1" applyFill="1" applyBorder="1" applyAlignment="1" applyProtection="1">
      <alignment horizontal="center" vertical="center"/>
      <protection locked="0"/>
    </xf>
    <xf numFmtId="0" fontId="80" fillId="0" borderId="20" xfId="0" applyFont="1" applyFill="1" applyBorder="1" applyAlignment="1" applyProtection="1">
      <alignment horizontal="center" vertical="center"/>
      <protection locked="0"/>
    </xf>
    <xf numFmtId="0" fontId="80" fillId="0" borderId="43" xfId="0" applyFont="1" applyFill="1" applyBorder="1" applyAlignment="1" applyProtection="1">
      <alignment horizontal="center" vertical="center" wrapText="1"/>
      <protection locked="0"/>
    </xf>
    <xf numFmtId="0" fontId="80" fillId="0" borderId="4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zoomScale="70" zoomScaleNormal="70" zoomScalePageLayoutView="0" workbookViewId="0" topLeftCell="A32">
      <selection activeCell="P56" sqref="P56"/>
    </sheetView>
  </sheetViews>
  <sheetFormatPr defaultColWidth="9.140625" defaultRowHeight="12.75"/>
  <cols>
    <col min="1" max="1" width="3.421875" style="398" bestFit="1" customWidth="1"/>
    <col min="2" max="2" width="8.00390625" style="398" customWidth="1"/>
    <col min="3" max="3" width="86.57421875" style="398" customWidth="1"/>
    <col min="4" max="4" width="8.7109375" style="398" customWidth="1"/>
    <col min="5" max="5" width="14.7109375" style="398" customWidth="1"/>
    <col min="6" max="6" width="14.7109375" style="472" customWidth="1"/>
    <col min="7" max="7" width="16.57421875" style="398" customWidth="1"/>
    <col min="8" max="8" width="14.7109375" style="398" customWidth="1"/>
    <col min="9" max="9" width="14.7109375" style="472" customWidth="1"/>
    <col min="10" max="10" width="14.7109375" style="398" customWidth="1"/>
    <col min="11" max="12" width="9.140625" style="398" customWidth="1"/>
    <col min="13" max="13" width="10.421875" style="398" bestFit="1" customWidth="1"/>
    <col min="14" max="14" width="10.00390625" style="398" bestFit="1" customWidth="1"/>
    <col min="15" max="15" width="10.57421875" style="398" bestFit="1" customWidth="1"/>
    <col min="16" max="16384" width="9.140625" style="398" customWidth="1"/>
  </cols>
  <sheetData>
    <row r="1" spans="1:10" s="374" customFormat="1" ht="23.25">
      <c r="A1" s="374">
        <v>2</v>
      </c>
      <c r="B1" s="374" t="s">
        <v>306</v>
      </c>
      <c r="D1" s="375"/>
      <c r="F1" s="376"/>
      <c r="G1" s="377"/>
      <c r="I1" s="376"/>
      <c r="J1" s="377"/>
    </row>
    <row r="3" spans="1:10" s="383" customFormat="1" ht="20.25">
      <c r="A3" s="378" t="s">
        <v>237</v>
      </c>
      <c r="B3" s="379"/>
      <c r="C3" s="379"/>
      <c r="D3" s="380"/>
      <c r="E3" s="379"/>
      <c r="F3" s="381"/>
      <c r="G3" s="379"/>
      <c r="H3" s="379"/>
      <c r="I3" s="379"/>
      <c r="J3" s="382"/>
    </row>
    <row r="4" spans="1:10" s="388" customFormat="1" ht="20.25">
      <c r="A4" s="384" t="s">
        <v>575</v>
      </c>
      <c r="B4" s="385"/>
      <c r="C4" s="386"/>
      <c r="D4" s="386"/>
      <c r="E4" s="386"/>
      <c r="F4" s="386"/>
      <c r="G4" s="386"/>
      <c r="H4" s="386"/>
      <c r="I4" s="386"/>
      <c r="J4" s="387"/>
    </row>
    <row r="5" spans="1:10" s="394" customFormat="1" ht="16.5" customHeight="1">
      <c r="A5" s="389"/>
      <c r="B5" s="390"/>
      <c r="C5" s="390"/>
      <c r="D5" s="390"/>
      <c r="E5" s="390"/>
      <c r="F5" s="391"/>
      <c r="G5" s="392"/>
      <c r="H5" s="392"/>
      <c r="I5" s="392"/>
      <c r="J5" s="393"/>
    </row>
    <row r="6" spans="1:10" ht="9.75" customHeight="1">
      <c r="A6" s="395"/>
      <c r="B6" s="396"/>
      <c r="C6" s="396"/>
      <c r="D6" s="397"/>
      <c r="E6" s="604" t="s">
        <v>283</v>
      </c>
      <c r="F6" s="605"/>
      <c r="G6" s="605"/>
      <c r="H6" s="605" t="s">
        <v>283</v>
      </c>
      <c r="I6" s="605"/>
      <c r="J6" s="606"/>
    </row>
    <row r="7" spans="1:10" ht="15.75" customHeight="1">
      <c r="A7" s="399"/>
      <c r="B7" s="400"/>
      <c r="C7" s="400"/>
      <c r="D7" s="401"/>
      <c r="E7" s="607"/>
      <c r="F7" s="608"/>
      <c r="G7" s="608"/>
      <c r="H7" s="608"/>
      <c r="I7" s="608"/>
      <c r="J7" s="609"/>
    </row>
    <row r="8" spans="1:10" ht="15.75" customHeight="1">
      <c r="A8" s="399"/>
      <c r="B8" s="400"/>
      <c r="C8" s="400"/>
      <c r="D8" s="401"/>
      <c r="E8" s="402"/>
      <c r="F8" s="403" t="s">
        <v>88</v>
      </c>
      <c r="G8" s="404"/>
      <c r="H8" s="405"/>
      <c r="I8" s="405" t="s">
        <v>528</v>
      </c>
      <c r="J8" s="406"/>
    </row>
    <row r="9" spans="1:10" ht="15.75" customHeight="1">
      <c r="A9" s="399"/>
      <c r="B9" s="400"/>
      <c r="C9" s="407" t="s">
        <v>408</v>
      </c>
      <c r="D9" s="408" t="s">
        <v>67</v>
      </c>
      <c r="E9" s="409"/>
      <c r="F9" s="410" t="s">
        <v>576</v>
      </c>
      <c r="G9" s="411"/>
      <c r="H9" s="412"/>
      <c r="I9" s="410" t="s">
        <v>574</v>
      </c>
      <c r="J9" s="413"/>
    </row>
    <row r="10" spans="1:10" ht="15.75" customHeight="1">
      <c r="A10" s="414"/>
      <c r="B10" s="415"/>
      <c r="C10" s="416"/>
      <c r="D10" s="417"/>
      <c r="E10" s="418" t="s">
        <v>85</v>
      </c>
      <c r="F10" s="419" t="s">
        <v>86</v>
      </c>
      <c r="G10" s="418" t="s">
        <v>87</v>
      </c>
      <c r="H10" s="418" t="s">
        <v>85</v>
      </c>
      <c r="I10" s="418" t="s">
        <v>86</v>
      </c>
      <c r="J10" s="420" t="s">
        <v>87</v>
      </c>
    </row>
    <row r="11" spans="1:26" s="427" customFormat="1" ht="15.75">
      <c r="A11" s="421"/>
      <c r="B11" s="422" t="s">
        <v>10</v>
      </c>
      <c r="C11" s="422" t="s">
        <v>307</v>
      </c>
      <c r="D11" s="423"/>
      <c r="E11" s="424">
        <f>+E12+E17+E21+E25</f>
        <v>167688290</v>
      </c>
      <c r="F11" s="424">
        <f>+F12+F17+F21+F25</f>
        <v>264169830</v>
      </c>
      <c r="G11" s="425">
        <f aca="true" t="shared" si="0" ref="G11:G56">+E11+F11</f>
        <v>431858120</v>
      </c>
      <c r="H11" s="424">
        <f>+H12+H17+H21+H25</f>
        <v>116594984</v>
      </c>
      <c r="I11" s="424">
        <f>+I12+I17+I21+I25</f>
        <v>260639834</v>
      </c>
      <c r="J11" s="426">
        <f aca="true" t="shared" si="1" ref="J11:J27">+H11+I11</f>
        <v>377234818</v>
      </c>
      <c r="L11" s="377"/>
      <c r="M11" s="377"/>
      <c r="N11" s="377"/>
      <c r="O11" s="377"/>
      <c r="X11" s="377"/>
      <c r="Y11" s="377"/>
      <c r="Z11" s="377"/>
    </row>
    <row r="12" spans="1:26" s="427" customFormat="1" ht="15.75">
      <c r="A12" s="421"/>
      <c r="B12" s="428" t="s">
        <v>33</v>
      </c>
      <c r="C12" s="429" t="s">
        <v>308</v>
      </c>
      <c r="D12" s="456" t="s">
        <v>550</v>
      </c>
      <c r="E12" s="430">
        <f>E13+E14+E15-E16</f>
        <v>92669197</v>
      </c>
      <c r="F12" s="430">
        <f>F13+F14+F15-F16</f>
        <v>230648701</v>
      </c>
      <c r="G12" s="425">
        <f t="shared" si="0"/>
        <v>323317898</v>
      </c>
      <c r="H12" s="430">
        <f>H13+H14+H15-H16</f>
        <v>44684945</v>
      </c>
      <c r="I12" s="430">
        <f>I13+I14+I15-I16</f>
        <v>226814796</v>
      </c>
      <c r="J12" s="426">
        <f t="shared" si="1"/>
        <v>271499741</v>
      </c>
      <c r="L12" s="377"/>
      <c r="M12" s="377"/>
      <c r="N12" s="377"/>
      <c r="O12" s="377"/>
      <c r="X12" s="377"/>
      <c r="Y12" s="377"/>
      <c r="Z12" s="377"/>
    </row>
    <row r="13" spans="1:26" ht="15.75">
      <c r="A13" s="399"/>
      <c r="B13" s="431" t="s">
        <v>51</v>
      </c>
      <c r="C13" s="432" t="s">
        <v>309</v>
      </c>
      <c r="D13" s="423"/>
      <c r="E13" s="433">
        <v>64586120</v>
      </c>
      <c r="F13" s="433">
        <v>121024439</v>
      </c>
      <c r="G13" s="434">
        <f t="shared" si="0"/>
        <v>185610559</v>
      </c>
      <c r="H13" s="433">
        <v>9205355</v>
      </c>
      <c r="I13" s="433">
        <v>130364387</v>
      </c>
      <c r="J13" s="435">
        <f t="shared" si="1"/>
        <v>139569742</v>
      </c>
      <c r="L13" s="377"/>
      <c r="M13" s="377"/>
      <c r="N13" s="377"/>
      <c r="O13" s="377"/>
      <c r="X13" s="377"/>
      <c r="Y13" s="377"/>
      <c r="Z13" s="377"/>
    </row>
    <row r="14" spans="1:26" ht="15.75">
      <c r="A14" s="399"/>
      <c r="B14" s="431" t="s">
        <v>52</v>
      </c>
      <c r="C14" s="432" t="s">
        <v>310</v>
      </c>
      <c r="D14" s="423"/>
      <c r="E14" s="433">
        <v>1514174</v>
      </c>
      <c r="F14" s="433">
        <v>72063159</v>
      </c>
      <c r="G14" s="434">
        <f t="shared" si="0"/>
        <v>73577333</v>
      </c>
      <c r="H14" s="433">
        <v>1029482</v>
      </c>
      <c r="I14" s="433">
        <v>61129299</v>
      </c>
      <c r="J14" s="435">
        <f t="shared" si="1"/>
        <v>62158781</v>
      </c>
      <c r="L14" s="377"/>
      <c r="M14" s="377"/>
      <c r="N14" s="377"/>
      <c r="O14" s="377"/>
      <c r="X14" s="377"/>
      <c r="Y14" s="377"/>
      <c r="Z14" s="377"/>
    </row>
    <row r="15" spans="1:26" ht="15.75">
      <c r="A15" s="399"/>
      <c r="B15" s="431" t="s">
        <v>53</v>
      </c>
      <c r="C15" s="432" t="s">
        <v>311</v>
      </c>
      <c r="D15" s="436"/>
      <c r="E15" s="433">
        <v>27087020</v>
      </c>
      <c r="F15" s="433">
        <v>38042395</v>
      </c>
      <c r="G15" s="434">
        <f t="shared" si="0"/>
        <v>65129415</v>
      </c>
      <c r="H15" s="433">
        <v>34809528</v>
      </c>
      <c r="I15" s="433">
        <v>35871173</v>
      </c>
      <c r="J15" s="435">
        <f t="shared" si="1"/>
        <v>70680701</v>
      </c>
      <c r="L15" s="377"/>
      <c r="M15" s="377"/>
      <c r="N15" s="377"/>
      <c r="O15" s="377"/>
      <c r="X15" s="377"/>
      <c r="Y15" s="377"/>
      <c r="Z15" s="377"/>
    </row>
    <row r="16" spans="1:26" ht="15.75">
      <c r="A16" s="399"/>
      <c r="B16" s="431" t="s">
        <v>439</v>
      </c>
      <c r="C16" s="432" t="s">
        <v>322</v>
      </c>
      <c r="D16" s="436"/>
      <c r="E16" s="433">
        <v>518117</v>
      </c>
      <c r="F16" s="433">
        <v>481292</v>
      </c>
      <c r="G16" s="434">
        <f t="shared" si="0"/>
        <v>999409</v>
      </c>
      <c r="H16" s="433">
        <v>359420</v>
      </c>
      <c r="I16" s="433">
        <v>550063</v>
      </c>
      <c r="J16" s="435">
        <f t="shared" si="1"/>
        <v>909483</v>
      </c>
      <c r="L16" s="377"/>
      <c r="M16" s="377"/>
      <c r="N16" s="377"/>
      <c r="O16" s="377"/>
      <c r="X16" s="377"/>
      <c r="Y16" s="377"/>
      <c r="Z16" s="377"/>
    </row>
    <row r="17" spans="1:26" s="442" customFormat="1" ht="15.75">
      <c r="A17" s="437"/>
      <c r="B17" s="438" t="s">
        <v>32</v>
      </c>
      <c r="C17" s="439" t="s">
        <v>312</v>
      </c>
      <c r="D17" s="456" t="s">
        <v>238</v>
      </c>
      <c r="E17" s="424">
        <f>E18+E19+E20</f>
        <v>4726178</v>
      </c>
      <c r="F17" s="424">
        <f>F18+F19+F20</f>
        <v>1874966</v>
      </c>
      <c r="G17" s="440">
        <f t="shared" si="0"/>
        <v>6601144</v>
      </c>
      <c r="H17" s="424">
        <f>H18+H19+H20</f>
        <v>3747045</v>
      </c>
      <c r="I17" s="424">
        <f>I18+I19+I20</f>
        <v>2024414</v>
      </c>
      <c r="J17" s="441">
        <f t="shared" si="1"/>
        <v>5771459</v>
      </c>
      <c r="L17" s="377"/>
      <c r="M17" s="377"/>
      <c r="N17" s="377"/>
      <c r="O17" s="377"/>
      <c r="X17" s="377"/>
      <c r="Y17" s="377"/>
      <c r="Z17" s="377"/>
    </row>
    <row r="18" spans="1:26" s="427" customFormat="1" ht="15.75">
      <c r="A18" s="421"/>
      <c r="B18" s="431" t="s">
        <v>156</v>
      </c>
      <c r="C18" s="443" t="s">
        <v>81</v>
      </c>
      <c r="D18" s="444"/>
      <c r="E18" s="433">
        <v>1600900</v>
      </c>
      <c r="F18" s="433">
        <v>1265119</v>
      </c>
      <c r="G18" s="434">
        <f t="shared" si="0"/>
        <v>2866019</v>
      </c>
      <c r="H18" s="433">
        <v>1144328</v>
      </c>
      <c r="I18" s="433">
        <v>1369671</v>
      </c>
      <c r="J18" s="435">
        <f t="shared" si="1"/>
        <v>2513999</v>
      </c>
      <c r="L18" s="377"/>
      <c r="M18" s="377"/>
      <c r="N18" s="377"/>
      <c r="O18" s="377"/>
      <c r="X18" s="377"/>
      <c r="Y18" s="377"/>
      <c r="Z18" s="377"/>
    </row>
    <row r="19" spans="1:26" s="427" customFormat="1" ht="15.75">
      <c r="A19" s="399"/>
      <c r="B19" s="431" t="s">
        <v>157</v>
      </c>
      <c r="C19" s="432" t="s">
        <v>163</v>
      </c>
      <c r="D19" s="423"/>
      <c r="E19" s="433">
        <v>3104986</v>
      </c>
      <c r="F19" s="433">
        <v>73795</v>
      </c>
      <c r="G19" s="434">
        <f t="shared" si="0"/>
        <v>3178781</v>
      </c>
      <c r="H19" s="433">
        <v>2580133</v>
      </c>
      <c r="I19" s="433">
        <v>67322</v>
      </c>
      <c r="J19" s="435">
        <f t="shared" si="1"/>
        <v>2647455</v>
      </c>
      <c r="L19" s="377"/>
      <c r="M19" s="377"/>
      <c r="N19" s="377"/>
      <c r="O19" s="377"/>
      <c r="X19" s="377"/>
      <c r="Y19" s="377"/>
      <c r="Z19" s="377"/>
    </row>
    <row r="20" spans="1:26" s="427" customFormat="1" ht="15.75">
      <c r="A20" s="399"/>
      <c r="B20" s="431" t="s">
        <v>314</v>
      </c>
      <c r="C20" s="432" t="s">
        <v>313</v>
      </c>
      <c r="D20" s="423"/>
      <c r="E20" s="433">
        <v>20292</v>
      </c>
      <c r="F20" s="433">
        <v>536052</v>
      </c>
      <c r="G20" s="434">
        <f t="shared" si="0"/>
        <v>556344</v>
      </c>
      <c r="H20" s="433">
        <v>22584</v>
      </c>
      <c r="I20" s="433">
        <v>587421</v>
      </c>
      <c r="J20" s="435">
        <f t="shared" si="1"/>
        <v>610005</v>
      </c>
      <c r="L20" s="377"/>
      <c r="M20" s="377"/>
      <c r="N20" s="377"/>
      <c r="O20" s="377"/>
      <c r="X20" s="377"/>
      <c r="Y20" s="377"/>
      <c r="Z20" s="377"/>
    </row>
    <row r="21" spans="1:26" s="442" customFormat="1" ht="15.75">
      <c r="A21" s="437"/>
      <c r="B21" s="438" t="s">
        <v>34</v>
      </c>
      <c r="C21" s="439" t="s">
        <v>315</v>
      </c>
      <c r="D21" s="540" t="s">
        <v>398</v>
      </c>
      <c r="E21" s="424">
        <f>E22+E23+E24</f>
        <v>63824675</v>
      </c>
      <c r="F21" s="424">
        <f>F22+F23+F24</f>
        <v>25611339</v>
      </c>
      <c r="G21" s="440">
        <f t="shared" si="0"/>
        <v>89436014</v>
      </c>
      <c r="H21" s="424">
        <f>H22+H23+H24</f>
        <v>63766271</v>
      </c>
      <c r="I21" s="424">
        <f>I22+I23+I24</f>
        <v>25162129</v>
      </c>
      <c r="J21" s="441">
        <f t="shared" si="1"/>
        <v>88928400</v>
      </c>
      <c r="L21" s="377"/>
      <c r="M21" s="377"/>
      <c r="N21" s="377"/>
      <c r="O21" s="377"/>
      <c r="X21" s="377"/>
      <c r="Y21" s="377"/>
      <c r="Z21" s="377"/>
    </row>
    <row r="22" spans="1:26" s="427" customFormat="1" ht="15.75">
      <c r="A22" s="399"/>
      <c r="B22" s="431" t="s">
        <v>286</v>
      </c>
      <c r="C22" s="432" t="s">
        <v>81</v>
      </c>
      <c r="D22" s="423"/>
      <c r="E22" s="433">
        <v>62779170</v>
      </c>
      <c r="F22" s="433">
        <v>14516266</v>
      </c>
      <c r="G22" s="434">
        <f t="shared" si="0"/>
        <v>77295436</v>
      </c>
      <c r="H22" s="433">
        <v>63312355</v>
      </c>
      <c r="I22" s="433">
        <v>13784771</v>
      </c>
      <c r="J22" s="435">
        <f t="shared" si="1"/>
        <v>77097126</v>
      </c>
      <c r="L22" s="377"/>
      <c r="M22" s="377"/>
      <c r="N22" s="377"/>
      <c r="O22" s="377"/>
      <c r="X22" s="377"/>
      <c r="Y22" s="377"/>
      <c r="Z22" s="377"/>
    </row>
    <row r="23" spans="1:26" s="450" customFormat="1" ht="15.75">
      <c r="A23" s="446"/>
      <c r="B23" s="447" t="s">
        <v>287</v>
      </c>
      <c r="C23" s="448" t="s">
        <v>163</v>
      </c>
      <c r="D23" s="449"/>
      <c r="E23" s="433">
        <v>306442</v>
      </c>
      <c r="F23" s="433">
        <v>986777</v>
      </c>
      <c r="G23" s="434">
        <f t="shared" si="0"/>
        <v>1293219</v>
      </c>
      <c r="H23" s="433">
        <v>136664</v>
      </c>
      <c r="I23" s="433">
        <v>886055</v>
      </c>
      <c r="J23" s="435">
        <f t="shared" si="1"/>
        <v>1022719</v>
      </c>
      <c r="L23" s="377"/>
      <c r="M23" s="377"/>
      <c r="N23" s="377"/>
      <c r="O23" s="377"/>
      <c r="X23" s="377"/>
      <c r="Y23" s="377"/>
      <c r="Z23" s="377"/>
    </row>
    <row r="24" spans="1:26" s="450" customFormat="1" ht="15.75">
      <c r="A24" s="446"/>
      <c r="B24" s="432" t="s">
        <v>316</v>
      </c>
      <c r="C24" s="448" t="s">
        <v>313</v>
      </c>
      <c r="D24" s="449"/>
      <c r="E24" s="433">
        <v>739063</v>
      </c>
      <c r="F24" s="433">
        <v>10108296</v>
      </c>
      <c r="G24" s="434">
        <f t="shared" si="0"/>
        <v>10847359</v>
      </c>
      <c r="H24" s="433">
        <v>317252</v>
      </c>
      <c r="I24" s="433">
        <v>10491303</v>
      </c>
      <c r="J24" s="435">
        <f t="shared" si="1"/>
        <v>10808555</v>
      </c>
      <c r="L24" s="377"/>
      <c r="M24" s="377"/>
      <c r="N24" s="377"/>
      <c r="O24" s="377"/>
      <c r="X24" s="377"/>
      <c r="Y24" s="377"/>
      <c r="Z24" s="377"/>
    </row>
    <row r="25" spans="1:26" s="427" customFormat="1" ht="15.75">
      <c r="A25" s="421"/>
      <c r="B25" s="422" t="s">
        <v>35</v>
      </c>
      <c r="C25" s="429" t="s">
        <v>319</v>
      </c>
      <c r="D25" s="540" t="s">
        <v>568</v>
      </c>
      <c r="E25" s="424">
        <f>E26+E27</f>
        <v>6468240</v>
      </c>
      <c r="F25" s="424">
        <f>F26+F27</f>
        <v>6034824</v>
      </c>
      <c r="G25" s="425">
        <f t="shared" si="0"/>
        <v>12503064</v>
      </c>
      <c r="H25" s="424">
        <f>H26+H27</f>
        <v>4396723</v>
      </c>
      <c r="I25" s="424">
        <f>I26+I27</f>
        <v>6638495</v>
      </c>
      <c r="J25" s="426">
        <f t="shared" si="1"/>
        <v>11035218</v>
      </c>
      <c r="L25" s="377"/>
      <c r="M25" s="377"/>
      <c r="N25" s="377"/>
      <c r="O25" s="377"/>
      <c r="X25" s="377"/>
      <c r="Y25" s="377"/>
      <c r="Z25" s="377"/>
    </row>
    <row r="26" spans="1:26" s="427" customFormat="1" ht="15.75">
      <c r="A26" s="421"/>
      <c r="B26" s="451" t="s">
        <v>317</v>
      </c>
      <c r="C26" s="432" t="s">
        <v>320</v>
      </c>
      <c r="D26" s="423"/>
      <c r="E26" s="433">
        <v>6211787</v>
      </c>
      <c r="F26" s="433">
        <v>5085042</v>
      </c>
      <c r="G26" s="434">
        <f t="shared" si="0"/>
        <v>11296829</v>
      </c>
      <c r="H26" s="433">
        <v>4201002</v>
      </c>
      <c r="I26" s="433">
        <v>5576712</v>
      </c>
      <c r="J26" s="435">
        <f t="shared" si="1"/>
        <v>9777714</v>
      </c>
      <c r="L26" s="377"/>
      <c r="M26" s="377"/>
      <c r="N26" s="377"/>
      <c r="O26" s="377"/>
      <c r="X26" s="377"/>
      <c r="Y26" s="377"/>
      <c r="Z26" s="377"/>
    </row>
    <row r="27" spans="1:26" s="427" customFormat="1" ht="15.75">
      <c r="A27" s="421"/>
      <c r="B27" s="451" t="s">
        <v>318</v>
      </c>
      <c r="C27" s="452" t="s">
        <v>321</v>
      </c>
      <c r="D27" s="423"/>
      <c r="E27" s="433">
        <v>256453</v>
      </c>
      <c r="F27" s="433">
        <v>949782</v>
      </c>
      <c r="G27" s="434">
        <f t="shared" si="0"/>
        <v>1206235</v>
      </c>
      <c r="H27" s="433">
        <v>195721</v>
      </c>
      <c r="I27" s="433">
        <v>1061783</v>
      </c>
      <c r="J27" s="435">
        <f t="shared" si="1"/>
        <v>1257504</v>
      </c>
      <c r="L27" s="377"/>
      <c r="M27" s="377"/>
      <c r="N27" s="377"/>
      <c r="O27" s="377"/>
      <c r="X27" s="377"/>
      <c r="Y27" s="377"/>
      <c r="Z27" s="377"/>
    </row>
    <row r="28" spans="1:26" s="442" customFormat="1" ht="15.75">
      <c r="A28" s="437"/>
      <c r="B28" s="438" t="s">
        <v>15</v>
      </c>
      <c r="C28" s="439" t="s">
        <v>440</v>
      </c>
      <c r="D28" s="453"/>
      <c r="E28" s="424">
        <f>E29+E30+E31+E32-E35</f>
        <v>632575001</v>
      </c>
      <c r="F28" s="424">
        <f>F29+F30+F31+F32-F35</f>
        <v>332025818</v>
      </c>
      <c r="G28" s="440">
        <f t="shared" si="0"/>
        <v>964600819</v>
      </c>
      <c r="H28" s="424">
        <f>H29+H30+H31+H32-H35</f>
        <v>545071650</v>
      </c>
      <c r="I28" s="424">
        <f>I29+I30+I31+I32-I35</f>
        <v>313974340</v>
      </c>
      <c r="J28" s="426">
        <f>J29+J30+J31+J32-J35</f>
        <v>859045990</v>
      </c>
      <c r="L28" s="377"/>
      <c r="M28" s="377"/>
      <c r="N28" s="377"/>
      <c r="O28" s="377"/>
      <c r="X28" s="377"/>
      <c r="Y28" s="377"/>
      <c r="Z28" s="377"/>
    </row>
    <row r="29" spans="1:26" ht="15.75">
      <c r="A29" s="399"/>
      <c r="B29" s="438" t="s">
        <v>36</v>
      </c>
      <c r="C29" s="439" t="s">
        <v>323</v>
      </c>
      <c r="D29" s="540" t="s">
        <v>551</v>
      </c>
      <c r="E29" s="424">
        <v>536678976</v>
      </c>
      <c r="F29" s="424">
        <v>289851040</v>
      </c>
      <c r="G29" s="440">
        <f t="shared" si="0"/>
        <v>826530016</v>
      </c>
      <c r="H29" s="424">
        <v>488158178</v>
      </c>
      <c r="I29" s="424">
        <v>272946066</v>
      </c>
      <c r="J29" s="441">
        <f aca="true" t="shared" si="2" ref="J29:J56">+H29+I29</f>
        <v>761104244</v>
      </c>
      <c r="L29" s="377"/>
      <c r="M29" s="377"/>
      <c r="N29" s="377"/>
      <c r="O29" s="377"/>
      <c r="X29" s="377"/>
      <c r="Y29" s="377"/>
      <c r="Z29" s="377"/>
    </row>
    <row r="30" spans="1:26" s="442" customFormat="1" ht="15.75">
      <c r="A30" s="437"/>
      <c r="B30" s="438" t="s">
        <v>37</v>
      </c>
      <c r="C30" s="439" t="s">
        <v>325</v>
      </c>
      <c r="D30" s="540" t="s">
        <v>552</v>
      </c>
      <c r="E30" s="424">
        <v>6637377</v>
      </c>
      <c r="F30" s="424">
        <v>14264912</v>
      </c>
      <c r="G30" s="440">
        <f t="shared" si="0"/>
        <v>20902289</v>
      </c>
      <c r="H30" s="424">
        <v>5368497</v>
      </c>
      <c r="I30" s="424">
        <v>13563796</v>
      </c>
      <c r="J30" s="441">
        <f t="shared" si="2"/>
        <v>18932293</v>
      </c>
      <c r="L30" s="377"/>
      <c r="M30" s="377"/>
      <c r="N30" s="377"/>
      <c r="O30" s="377"/>
      <c r="X30" s="377"/>
      <c r="Y30" s="377"/>
      <c r="Z30" s="377"/>
    </row>
    <row r="31" spans="1:26" s="442" customFormat="1" ht="15.75">
      <c r="A31" s="437"/>
      <c r="B31" s="438" t="s">
        <v>38</v>
      </c>
      <c r="C31" s="439" t="s">
        <v>326</v>
      </c>
      <c r="D31" s="540" t="s">
        <v>239</v>
      </c>
      <c r="E31" s="424">
        <v>9896158</v>
      </c>
      <c r="F31" s="424">
        <v>1225543</v>
      </c>
      <c r="G31" s="440">
        <f t="shared" si="0"/>
        <v>11121701</v>
      </c>
      <c r="H31" s="424">
        <v>8499216</v>
      </c>
      <c r="I31" s="424">
        <v>1043186</v>
      </c>
      <c r="J31" s="441">
        <f t="shared" si="2"/>
        <v>9542402</v>
      </c>
      <c r="L31" s="377"/>
      <c r="M31" s="377"/>
      <c r="N31" s="377"/>
      <c r="O31" s="377"/>
      <c r="X31" s="377"/>
      <c r="Y31" s="377"/>
      <c r="Z31" s="377"/>
    </row>
    <row r="32" spans="1:26" s="442" customFormat="1" ht="15.75">
      <c r="A32" s="437"/>
      <c r="B32" s="438" t="s">
        <v>57</v>
      </c>
      <c r="C32" s="439" t="s">
        <v>525</v>
      </c>
      <c r="D32" s="540" t="s">
        <v>240</v>
      </c>
      <c r="E32" s="424">
        <f>E33+E34</f>
        <v>99285528</v>
      </c>
      <c r="F32" s="424">
        <f>F33+F34</f>
        <v>48541956</v>
      </c>
      <c r="G32" s="440">
        <f t="shared" si="0"/>
        <v>147827484</v>
      </c>
      <c r="H32" s="424">
        <f>H33+H34</f>
        <v>62454628</v>
      </c>
      <c r="I32" s="424">
        <f>I33+I34</f>
        <v>47565228</v>
      </c>
      <c r="J32" s="441">
        <f t="shared" si="2"/>
        <v>110019856</v>
      </c>
      <c r="L32" s="377"/>
      <c r="M32" s="377"/>
      <c r="N32" s="377"/>
      <c r="O32" s="377"/>
      <c r="X32" s="377"/>
      <c r="Y32" s="377"/>
      <c r="Z32" s="377"/>
    </row>
    <row r="33" spans="1:26" s="427" customFormat="1" ht="15.75">
      <c r="A33" s="421"/>
      <c r="B33" s="431" t="s">
        <v>526</v>
      </c>
      <c r="C33" s="432" t="s">
        <v>81</v>
      </c>
      <c r="D33" s="445"/>
      <c r="E33" s="433">
        <v>97714920</v>
      </c>
      <c r="F33" s="433">
        <v>43559916</v>
      </c>
      <c r="G33" s="434">
        <f t="shared" si="0"/>
        <v>141274836</v>
      </c>
      <c r="H33" s="433">
        <v>62420560</v>
      </c>
      <c r="I33" s="433">
        <v>42843973</v>
      </c>
      <c r="J33" s="435">
        <f t="shared" si="2"/>
        <v>105264533</v>
      </c>
      <c r="L33" s="377"/>
      <c r="M33" s="377"/>
      <c r="N33" s="377"/>
      <c r="O33" s="377"/>
      <c r="X33" s="377"/>
      <c r="Y33" s="377"/>
      <c r="Z33" s="377"/>
    </row>
    <row r="34" spans="1:26" s="427" customFormat="1" ht="15.75">
      <c r="A34" s="421"/>
      <c r="B34" s="431" t="s">
        <v>527</v>
      </c>
      <c r="C34" s="432" t="s">
        <v>313</v>
      </c>
      <c r="D34" s="445"/>
      <c r="E34" s="433">
        <v>1570608</v>
      </c>
      <c r="F34" s="433">
        <v>4982040</v>
      </c>
      <c r="G34" s="434">
        <f t="shared" si="0"/>
        <v>6552648</v>
      </c>
      <c r="H34" s="433">
        <v>34068</v>
      </c>
      <c r="I34" s="433">
        <v>4721255</v>
      </c>
      <c r="J34" s="435">
        <f t="shared" si="2"/>
        <v>4755323</v>
      </c>
      <c r="L34" s="377"/>
      <c r="M34" s="377"/>
      <c r="N34" s="377"/>
      <c r="O34" s="377"/>
      <c r="X34" s="377"/>
      <c r="Y34" s="377"/>
      <c r="Z34" s="377"/>
    </row>
    <row r="35" spans="1:26" s="442" customFormat="1" ht="15.75">
      <c r="A35" s="437"/>
      <c r="B35" s="454" t="s">
        <v>58</v>
      </c>
      <c r="C35" s="455" t="s">
        <v>322</v>
      </c>
      <c r="D35" s="456"/>
      <c r="E35" s="424">
        <v>19923038</v>
      </c>
      <c r="F35" s="424">
        <v>21857633</v>
      </c>
      <c r="G35" s="440">
        <f t="shared" si="0"/>
        <v>41780671</v>
      </c>
      <c r="H35" s="424">
        <v>19408869</v>
      </c>
      <c r="I35" s="424">
        <v>21143936</v>
      </c>
      <c r="J35" s="441">
        <f t="shared" si="2"/>
        <v>40552805</v>
      </c>
      <c r="L35" s="377"/>
      <c r="M35" s="377"/>
      <c r="N35" s="377"/>
      <c r="O35" s="377"/>
      <c r="X35" s="377"/>
      <c r="Y35" s="377"/>
      <c r="Z35" s="377"/>
    </row>
    <row r="36" spans="1:26" s="427" customFormat="1" ht="31.5">
      <c r="A36" s="421"/>
      <c r="B36" s="457" t="s">
        <v>14</v>
      </c>
      <c r="C36" s="458" t="s">
        <v>327</v>
      </c>
      <c r="D36" s="456" t="s">
        <v>241</v>
      </c>
      <c r="E36" s="424">
        <f>E37+E38</f>
        <v>825406</v>
      </c>
      <c r="F36" s="424">
        <f>F37+F38</f>
        <v>6452</v>
      </c>
      <c r="G36" s="2">
        <f t="shared" si="0"/>
        <v>831858</v>
      </c>
      <c r="H36" s="424">
        <f>H37+H38</f>
        <v>778290</v>
      </c>
      <c r="I36" s="424">
        <f>I37+I38</f>
        <v>2128</v>
      </c>
      <c r="J36" s="1">
        <f t="shared" si="2"/>
        <v>780418</v>
      </c>
      <c r="L36" s="377"/>
      <c r="M36" s="377"/>
      <c r="N36" s="377"/>
      <c r="O36" s="377"/>
      <c r="X36" s="377"/>
      <c r="Y36" s="377"/>
      <c r="Z36" s="377"/>
    </row>
    <row r="37" spans="1:26" s="427" customFormat="1" ht="15.75">
      <c r="A37" s="421"/>
      <c r="B37" s="459" t="s">
        <v>39</v>
      </c>
      <c r="C37" s="443" t="s">
        <v>250</v>
      </c>
      <c r="D37" s="423"/>
      <c r="E37" s="433">
        <v>825406</v>
      </c>
      <c r="F37" s="433">
        <v>6452</v>
      </c>
      <c r="G37" s="434">
        <f t="shared" si="0"/>
        <v>831858</v>
      </c>
      <c r="H37" s="433">
        <v>778290</v>
      </c>
      <c r="I37" s="433">
        <v>2128</v>
      </c>
      <c r="J37" s="435">
        <f t="shared" si="2"/>
        <v>780418</v>
      </c>
      <c r="L37" s="377"/>
      <c r="M37" s="377"/>
      <c r="N37" s="377"/>
      <c r="O37" s="377"/>
      <c r="X37" s="377"/>
      <c r="Y37" s="377"/>
      <c r="Z37" s="377"/>
    </row>
    <row r="38" spans="1:26" s="427" customFormat="1" ht="15.75">
      <c r="A38" s="421"/>
      <c r="B38" s="459" t="s">
        <v>42</v>
      </c>
      <c r="C38" s="443" t="s">
        <v>251</v>
      </c>
      <c r="D38" s="423"/>
      <c r="E38" s="433">
        <v>0</v>
      </c>
      <c r="F38" s="433">
        <v>0</v>
      </c>
      <c r="G38" s="434">
        <f t="shared" si="0"/>
        <v>0</v>
      </c>
      <c r="H38" s="433">
        <v>0</v>
      </c>
      <c r="I38" s="433">
        <v>0</v>
      </c>
      <c r="J38" s="435">
        <f t="shared" si="2"/>
        <v>0</v>
      </c>
      <c r="L38" s="377"/>
      <c r="M38" s="377"/>
      <c r="N38" s="377"/>
      <c r="O38" s="377"/>
      <c r="X38" s="377"/>
      <c r="Y38" s="377"/>
      <c r="Z38" s="377"/>
    </row>
    <row r="39" spans="1:26" s="442" customFormat="1" ht="15.75">
      <c r="A39" s="437"/>
      <c r="B39" s="454" t="s">
        <v>13</v>
      </c>
      <c r="C39" s="455" t="s">
        <v>328</v>
      </c>
      <c r="D39" s="460"/>
      <c r="E39" s="424">
        <f>E40+E43+E46</f>
        <v>2657226</v>
      </c>
      <c r="F39" s="424">
        <f>F40+F43+F46</f>
        <v>93093</v>
      </c>
      <c r="G39" s="440">
        <f t="shared" si="0"/>
        <v>2750319</v>
      </c>
      <c r="H39" s="424">
        <f>H40+H43+H46</f>
        <v>2196176</v>
      </c>
      <c r="I39" s="424">
        <f>I40+I43+I46</f>
        <v>84786</v>
      </c>
      <c r="J39" s="441">
        <f t="shared" si="2"/>
        <v>2280962</v>
      </c>
      <c r="L39" s="377"/>
      <c r="M39" s="377"/>
      <c r="N39" s="377"/>
      <c r="O39" s="377"/>
      <c r="X39" s="377"/>
      <c r="Y39" s="377"/>
      <c r="Z39" s="377"/>
    </row>
    <row r="40" spans="1:26" s="442" customFormat="1" ht="15.75">
      <c r="A40" s="437"/>
      <c r="B40" s="454" t="s">
        <v>46</v>
      </c>
      <c r="C40" s="455" t="s">
        <v>329</v>
      </c>
      <c r="D40" s="541" t="s">
        <v>399</v>
      </c>
      <c r="E40" s="424">
        <f>E41+E42</f>
        <v>113239</v>
      </c>
      <c r="F40" s="424">
        <f>F41+F42</f>
        <v>17</v>
      </c>
      <c r="G40" s="440">
        <f t="shared" si="0"/>
        <v>113256</v>
      </c>
      <c r="H40" s="424">
        <f>H41+H42</f>
        <v>111641</v>
      </c>
      <c r="I40" s="424">
        <f>I41+I42</f>
        <v>16</v>
      </c>
      <c r="J40" s="441">
        <f t="shared" si="2"/>
        <v>111657</v>
      </c>
      <c r="L40" s="377"/>
      <c r="M40" s="377"/>
      <c r="N40" s="377"/>
      <c r="O40" s="377"/>
      <c r="X40" s="377"/>
      <c r="Y40" s="377"/>
      <c r="Z40" s="377"/>
    </row>
    <row r="41" spans="1:26" s="450" customFormat="1" ht="15.75">
      <c r="A41" s="446"/>
      <c r="B41" s="432" t="s">
        <v>59</v>
      </c>
      <c r="C41" s="443" t="s">
        <v>330</v>
      </c>
      <c r="D41" s="449"/>
      <c r="E41" s="433">
        <v>0</v>
      </c>
      <c r="F41" s="433">
        <v>0</v>
      </c>
      <c r="G41" s="434">
        <f t="shared" si="0"/>
        <v>0</v>
      </c>
      <c r="H41" s="433">
        <v>0</v>
      </c>
      <c r="I41" s="433">
        <v>0</v>
      </c>
      <c r="J41" s="435">
        <f t="shared" si="2"/>
        <v>0</v>
      </c>
      <c r="L41" s="377"/>
      <c r="M41" s="377"/>
      <c r="N41" s="377"/>
      <c r="O41" s="377"/>
      <c r="X41" s="377"/>
      <c r="Y41" s="377"/>
      <c r="Z41" s="377"/>
    </row>
    <row r="42" spans="1:26" ht="15.75">
      <c r="A42" s="399"/>
      <c r="B42" s="451" t="s">
        <v>60</v>
      </c>
      <c r="C42" s="400" t="s">
        <v>160</v>
      </c>
      <c r="D42" s="436"/>
      <c r="E42" s="433">
        <v>113239</v>
      </c>
      <c r="F42" s="433">
        <v>17</v>
      </c>
      <c r="G42" s="434">
        <f t="shared" si="0"/>
        <v>113256</v>
      </c>
      <c r="H42" s="433">
        <v>111641</v>
      </c>
      <c r="I42" s="433">
        <v>16</v>
      </c>
      <c r="J42" s="435">
        <f t="shared" si="2"/>
        <v>111657</v>
      </c>
      <c r="L42" s="377"/>
      <c r="M42" s="377"/>
      <c r="N42" s="377"/>
      <c r="O42" s="377"/>
      <c r="X42" s="377"/>
      <c r="Y42" s="377"/>
      <c r="Z42" s="377"/>
    </row>
    <row r="43" spans="1:26" s="442" customFormat="1" ht="15.75">
      <c r="A43" s="437"/>
      <c r="B43" s="438" t="s">
        <v>47</v>
      </c>
      <c r="C43" s="439" t="s">
        <v>331</v>
      </c>
      <c r="D43" s="540" t="s">
        <v>242</v>
      </c>
      <c r="E43" s="424">
        <f>E44+E45</f>
        <v>2543987</v>
      </c>
      <c r="F43" s="424">
        <f>F44+F45</f>
        <v>93076</v>
      </c>
      <c r="G43" s="440">
        <f t="shared" si="0"/>
        <v>2637063</v>
      </c>
      <c r="H43" s="424">
        <f>H44+H45</f>
        <v>2084535</v>
      </c>
      <c r="I43" s="424">
        <f>I44+I45</f>
        <v>84770</v>
      </c>
      <c r="J43" s="441">
        <f t="shared" si="2"/>
        <v>2169305</v>
      </c>
      <c r="L43" s="377"/>
      <c r="M43" s="377"/>
      <c r="N43" s="377"/>
      <c r="O43" s="377"/>
      <c r="X43" s="377"/>
      <c r="Y43" s="377"/>
      <c r="Z43" s="377"/>
    </row>
    <row r="44" spans="1:26" ht="15.75">
      <c r="A44" s="399"/>
      <c r="B44" s="451" t="s">
        <v>48</v>
      </c>
      <c r="C44" s="400" t="s">
        <v>164</v>
      </c>
      <c r="D44" s="436"/>
      <c r="E44" s="433">
        <v>0</v>
      </c>
      <c r="F44" s="433">
        <v>0</v>
      </c>
      <c r="G44" s="434">
        <f t="shared" si="0"/>
        <v>0</v>
      </c>
      <c r="H44" s="600">
        <v>0</v>
      </c>
      <c r="I44" s="600">
        <v>0</v>
      </c>
      <c r="J44" s="435">
        <f t="shared" si="2"/>
        <v>0</v>
      </c>
      <c r="L44" s="377"/>
      <c r="M44" s="377"/>
      <c r="N44" s="377"/>
      <c r="O44" s="377"/>
      <c r="X44" s="377"/>
      <c r="Y44" s="377"/>
      <c r="Z44" s="377"/>
    </row>
    <row r="45" spans="1:26" ht="15.75">
      <c r="A45" s="399"/>
      <c r="B45" s="451" t="s">
        <v>49</v>
      </c>
      <c r="C45" s="400" t="s">
        <v>165</v>
      </c>
      <c r="D45" s="436"/>
      <c r="E45" s="433">
        <v>2543987</v>
      </c>
      <c r="F45" s="433">
        <v>93076</v>
      </c>
      <c r="G45" s="434">
        <f t="shared" si="0"/>
        <v>2637063</v>
      </c>
      <c r="H45" s="600">
        <v>2084535</v>
      </c>
      <c r="I45" s="600">
        <v>84770</v>
      </c>
      <c r="J45" s="435">
        <f t="shared" si="2"/>
        <v>2169305</v>
      </c>
      <c r="L45" s="377"/>
      <c r="M45" s="377"/>
      <c r="N45" s="377"/>
      <c r="O45" s="377"/>
      <c r="X45" s="377"/>
      <c r="Y45" s="377"/>
      <c r="Z45" s="377"/>
    </row>
    <row r="46" spans="1:26" s="442" customFormat="1" ht="15.75">
      <c r="A46" s="437"/>
      <c r="B46" s="439" t="s">
        <v>68</v>
      </c>
      <c r="C46" s="455" t="s">
        <v>332</v>
      </c>
      <c r="D46" s="540" t="s">
        <v>414</v>
      </c>
      <c r="E46" s="424">
        <f>E47+E48</f>
        <v>0</v>
      </c>
      <c r="F46" s="424">
        <f>F47+F48</f>
        <v>0</v>
      </c>
      <c r="G46" s="440">
        <f t="shared" si="0"/>
        <v>0</v>
      </c>
      <c r="H46" s="424">
        <f>H47+H48</f>
        <v>0</v>
      </c>
      <c r="I46" s="424">
        <f>I47+I48</f>
        <v>0</v>
      </c>
      <c r="J46" s="441">
        <f t="shared" si="2"/>
        <v>0</v>
      </c>
      <c r="L46" s="377"/>
      <c r="M46" s="377"/>
      <c r="N46" s="377"/>
      <c r="O46" s="377"/>
      <c r="X46" s="377"/>
      <c r="Y46" s="377"/>
      <c r="Z46" s="377"/>
    </row>
    <row r="47" spans="1:26" s="427" customFormat="1" ht="15.75">
      <c r="A47" s="421"/>
      <c r="B47" s="431" t="s">
        <v>333</v>
      </c>
      <c r="C47" s="443" t="s">
        <v>330</v>
      </c>
      <c r="D47" s="423"/>
      <c r="E47" s="433">
        <v>0</v>
      </c>
      <c r="F47" s="433">
        <v>0</v>
      </c>
      <c r="G47" s="434">
        <f t="shared" si="0"/>
        <v>0</v>
      </c>
      <c r="H47" s="433">
        <v>0</v>
      </c>
      <c r="I47" s="433">
        <v>0</v>
      </c>
      <c r="J47" s="435">
        <f t="shared" si="2"/>
        <v>0</v>
      </c>
      <c r="L47" s="377"/>
      <c r="M47" s="377"/>
      <c r="N47" s="377"/>
      <c r="O47" s="377"/>
      <c r="X47" s="377"/>
      <c r="Y47" s="377"/>
      <c r="Z47" s="377"/>
    </row>
    <row r="48" spans="1:26" s="427" customFormat="1" ht="15.75">
      <c r="A48" s="421"/>
      <c r="B48" s="431" t="s">
        <v>334</v>
      </c>
      <c r="C48" s="443" t="s">
        <v>160</v>
      </c>
      <c r="D48" s="423"/>
      <c r="E48" s="433">
        <v>0</v>
      </c>
      <c r="F48" s="433">
        <v>0</v>
      </c>
      <c r="G48" s="434">
        <f t="shared" si="0"/>
        <v>0</v>
      </c>
      <c r="H48" s="433">
        <v>0</v>
      </c>
      <c r="I48" s="433">
        <v>0</v>
      </c>
      <c r="J48" s="435">
        <f t="shared" si="2"/>
        <v>0</v>
      </c>
      <c r="L48" s="377"/>
      <c r="M48" s="377"/>
      <c r="N48" s="377"/>
      <c r="O48" s="377"/>
      <c r="X48" s="377"/>
      <c r="Y48" s="377"/>
      <c r="Z48" s="377"/>
    </row>
    <row r="49" spans="1:26" s="442" customFormat="1" ht="15.75">
      <c r="A49" s="437"/>
      <c r="B49" s="438" t="s">
        <v>12</v>
      </c>
      <c r="C49" s="455" t="s">
        <v>90</v>
      </c>
      <c r="D49" s="540" t="s">
        <v>553</v>
      </c>
      <c r="E49" s="424">
        <v>12949354</v>
      </c>
      <c r="F49" s="424">
        <v>961365</v>
      </c>
      <c r="G49" s="440">
        <f t="shared" si="0"/>
        <v>13910719</v>
      </c>
      <c r="H49" s="424">
        <v>10868068</v>
      </c>
      <c r="I49" s="424">
        <v>919939</v>
      </c>
      <c r="J49" s="441">
        <f t="shared" si="2"/>
        <v>11788007</v>
      </c>
      <c r="L49" s="377"/>
      <c r="M49" s="377"/>
      <c r="N49" s="377"/>
      <c r="O49" s="377"/>
      <c r="X49" s="377"/>
      <c r="Y49" s="377"/>
      <c r="Z49" s="377"/>
    </row>
    <row r="50" spans="1:26" s="427" customFormat="1" ht="15.75">
      <c r="A50" s="421"/>
      <c r="B50" s="429" t="s">
        <v>17</v>
      </c>
      <c r="C50" s="429" t="s">
        <v>91</v>
      </c>
      <c r="D50" s="540" t="s">
        <v>243</v>
      </c>
      <c r="E50" s="424">
        <f>E51+E52</f>
        <v>1125388</v>
      </c>
      <c r="F50" s="424">
        <f>F51+F52</f>
        <v>246880</v>
      </c>
      <c r="G50" s="425">
        <f t="shared" si="0"/>
        <v>1372268</v>
      </c>
      <c r="H50" s="424">
        <f>H51+H52</f>
        <v>1108330</v>
      </c>
      <c r="I50" s="424">
        <f>I51+I52</f>
        <v>154692</v>
      </c>
      <c r="J50" s="426">
        <f t="shared" si="2"/>
        <v>1263022</v>
      </c>
      <c r="L50" s="377"/>
      <c r="M50" s="377"/>
      <c r="N50" s="377"/>
      <c r="O50" s="377"/>
      <c r="X50" s="377"/>
      <c r="Y50" s="377"/>
      <c r="Z50" s="377"/>
    </row>
    <row r="51" spans="1:26" s="427" customFormat="1" ht="15.75">
      <c r="A51" s="421"/>
      <c r="B51" s="432" t="s">
        <v>61</v>
      </c>
      <c r="C51" s="443" t="s">
        <v>11</v>
      </c>
      <c r="D51" s="445"/>
      <c r="E51" s="433">
        <v>6388</v>
      </c>
      <c r="F51" s="433">
        <v>0</v>
      </c>
      <c r="G51" s="434">
        <f t="shared" si="0"/>
        <v>6388</v>
      </c>
      <c r="H51" s="433">
        <v>6388</v>
      </c>
      <c r="I51" s="433">
        <v>0</v>
      </c>
      <c r="J51" s="435">
        <f t="shared" si="2"/>
        <v>6388</v>
      </c>
      <c r="L51" s="377"/>
      <c r="M51" s="377"/>
      <c r="N51" s="377"/>
      <c r="O51" s="377"/>
      <c r="X51" s="377"/>
      <c r="Y51" s="377"/>
      <c r="Z51" s="377"/>
    </row>
    <row r="52" spans="1:26" ht="15.75">
      <c r="A52" s="399"/>
      <c r="B52" s="451" t="s">
        <v>62</v>
      </c>
      <c r="C52" s="452" t="s">
        <v>1</v>
      </c>
      <c r="D52" s="436"/>
      <c r="E52" s="433">
        <v>1119000</v>
      </c>
      <c r="F52" s="433">
        <v>246880</v>
      </c>
      <c r="G52" s="434">
        <f t="shared" si="0"/>
        <v>1365880</v>
      </c>
      <c r="H52" s="433">
        <v>1101942</v>
      </c>
      <c r="I52" s="433">
        <v>154692</v>
      </c>
      <c r="J52" s="435">
        <f t="shared" si="2"/>
        <v>1256634</v>
      </c>
      <c r="L52" s="377"/>
      <c r="M52" s="377"/>
      <c r="N52" s="377"/>
      <c r="O52" s="377"/>
      <c r="X52" s="377"/>
      <c r="Y52" s="377"/>
      <c r="Z52" s="377"/>
    </row>
    <row r="53" spans="1:26" ht="15.75">
      <c r="A53" s="399"/>
      <c r="B53" s="438" t="s">
        <v>16</v>
      </c>
      <c r="C53" s="455" t="s">
        <v>249</v>
      </c>
      <c r="D53" s="540" t="s">
        <v>244</v>
      </c>
      <c r="E53" s="424">
        <v>1226000</v>
      </c>
      <c r="F53" s="424">
        <v>0</v>
      </c>
      <c r="G53" s="440">
        <f t="shared" si="0"/>
        <v>1226000</v>
      </c>
      <c r="H53" s="424">
        <v>926800</v>
      </c>
      <c r="I53" s="424">
        <v>0</v>
      </c>
      <c r="J53" s="441">
        <f t="shared" si="2"/>
        <v>926800</v>
      </c>
      <c r="L53" s="377"/>
      <c r="M53" s="377"/>
      <c r="N53" s="377"/>
      <c r="O53" s="377"/>
      <c r="X53" s="377"/>
      <c r="Y53" s="377"/>
      <c r="Z53" s="377"/>
    </row>
    <row r="54" spans="1:26" s="427" customFormat="1" ht="15.75">
      <c r="A54" s="421"/>
      <c r="B54" s="429" t="s">
        <v>18</v>
      </c>
      <c r="C54" s="429" t="s">
        <v>335</v>
      </c>
      <c r="D54" s="445"/>
      <c r="E54" s="424">
        <v>0</v>
      </c>
      <c r="F54" s="424">
        <v>86008</v>
      </c>
      <c r="G54" s="425">
        <f t="shared" si="0"/>
        <v>86008</v>
      </c>
      <c r="H54" s="424">
        <v>0</v>
      </c>
      <c r="I54" s="424">
        <v>9604</v>
      </c>
      <c r="J54" s="426">
        <f t="shared" si="2"/>
        <v>9604</v>
      </c>
      <c r="L54" s="377"/>
      <c r="M54" s="377"/>
      <c r="N54" s="377"/>
      <c r="O54" s="377"/>
      <c r="X54" s="377"/>
      <c r="Y54" s="377"/>
      <c r="Z54" s="377"/>
    </row>
    <row r="55" spans="1:26" ht="15.75">
      <c r="A55" s="399"/>
      <c r="B55" s="429" t="s">
        <v>19</v>
      </c>
      <c r="C55" s="429" t="s">
        <v>336</v>
      </c>
      <c r="D55" s="540" t="s">
        <v>278</v>
      </c>
      <c r="E55" s="424">
        <v>12324737</v>
      </c>
      <c r="F55" s="424">
        <v>154804</v>
      </c>
      <c r="G55" s="425">
        <f t="shared" si="0"/>
        <v>12479541</v>
      </c>
      <c r="H55" s="424">
        <v>6952355</v>
      </c>
      <c r="I55" s="424">
        <v>153036</v>
      </c>
      <c r="J55" s="426">
        <f t="shared" si="2"/>
        <v>7105391</v>
      </c>
      <c r="L55" s="377"/>
      <c r="M55" s="377"/>
      <c r="N55" s="377"/>
      <c r="O55" s="377"/>
      <c r="X55" s="377"/>
      <c r="Y55" s="377"/>
      <c r="Z55" s="377"/>
    </row>
    <row r="56" spans="1:26" ht="15.75">
      <c r="A56" s="399"/>
      <c r="B56" s="461" t="s">
        <v>20</v>
      </c>
      <c r="C56" s="455" t="s">
        <v>441</v>
      </c>
      <c r="D56" s="540" t="s">
        <v>247</v>
      </c>
      <c r="E56" s="424">
        <v>37834425</v>
      </c>
      <c r="F56" s="424">
        <v>4714344</v>
      </c>
      <c r="G56" s="440">
        <f t="shared" si="0"/>
        <v>42548769</v>
      </c>
      <c r="H56" s="424">
        <v>38675419</v>
      </c>
      <c r="I56" s="424">
        <v>4468052</v>
      </c>
      <c r="J56" s="441">
        <f t="shared" si="2"/>
        <v>43143471</v>
      </c>
      <c r="L56" s="377"/>
      <c r="M56" s="377"/>
      <c r="N56" s="377"/>
      <c r="O56" s="377"/>
      <c r="X56" s="377"/>
      <c r="Y56" s="377"/>
      <c r="Z56" s="377"/>
    </row>
    <row r="57" spans="1:26" ht="15.75">
      <c r="A57" s="399"/>
      <c r="B57" s="422"/>
      <c r="C57" s="439"/>
      <c r="D57" s="423"/>
      <c r="E57" s="401"/>
      <c r="F57" s="462"/>
      <c r="G57" s="463"/>
      <c r="H57" s="401"/>
      <c r="I57" s="462"/>
      <c r="J57" s="464"/>
      <c r="L57" s="377"/>
      <c r="M57" s="377"/>
      <c r="N57" s="377"/>
      <c r="O57" s="377"/>
      <c r="X57" s="377"/>
      <c r="Y57" s="377"/>
      <c r="Z57" s="377"/>
    </row>
    <row r="58" spans="1:26" ht="15.75" customHeight="1">
      <c r="A58" s="414"/>
      <c r="B58" s="415"/>
      <c r="C58" s="465" t="s">
        <v>418</v>
      </c>
      <c r="D58" s="466"/>
      <c r="E58" s="467">
        <f>+E11+E28+E36+E39+E49+E50+E53+E54+E55+E56</f>
        <v>869205827</v>
      </c>
      <c r="F58" s="467">
        <f>+F11+F28+F36+F39+F49+F50+F53+F54+F55+F56</f>
        <v>602458594</v>
      </c>
      <c r="G58" s="468">
        <f>+E58+F58</f>
        <v>1471664421</v>
      </c>
      <c r="H58" s="467">
        <f>+H11+H28+H36+H39+H49+H50+H53+H54+H55+H56</f>
        <v>723172072</v>
      </c>
      <c r="I58" s="467">
        <f>+I11+I28+I36+I39+I49+I50+I53+I54+I55+I56</f>
        <v>580406411</v>
      </c>
      <c r="J58" s="469">
        <f>+H58+I58</f>
        <v>1303578483</v>
      </c>
      <c r="L58" s="377"/>
      <c r="M58" s="377"/>
      <c r="N58" s="377"/>
      <c r="O58" s="377"/>
      <c r="X58" s="377"/>
      <c r="Y58" s="377"/>
      <c r="Z58" s="377"/>
    </row>
    <row r="59" spans="1:9" ht="15.75">
      <c r="A59" s="400"/>
      <c r="B59" s="400"/>
      <c r="C59" s="452"/>
      <c r="D59" s="452"/>
      <c r="E59" s="400"/>
      <c r="F59" s="470"/>
      <c r="H59" s="400"/>
      <c r="I59" s="470"/>
    </row>
    <row r="60" spans="1:4" ht="18.75">
      <c r="A60" s="400"/>
      <c r="B60" s="394" t="s">
        <v>246</v>
      </c>
      <c r="C60" s="471"/>
      <c r="D60" s="452"/>
    </row>
    <row r="61" spans="1:10" ht="15.75">
      <c r="A61" s="400"/>
      <c r="B61" s="473"/>
      <c r="E61" s="474"/>
      <c r="F61" s="474"/>
      <c r="G61" s="475"/>
      <c r="H61" s="474"/>
      <c r="I61" s="474"/>
      <c r="J61" s="475"/>
    </row>
    <row r="62" spans="1:10" ht="15.75">
      <c r="A62" s="476"/>
      <c r="B62" s="476"/>
      <c r="C62" s="476"/>
      <c r="D62" s="476"/>
      <c r="E62" s="470"/>
      <c r="F62" s="470"/>
      <c r="H62" s="477"/>
      <c r="I62" s="477"/>
      <c r="J62" s="477"/>
    </row>
    <row r="63" spans="1:10" ht="12.75">
      <c r="A63" s="476"/>
      <c r="B63" s="476"/>
      <c r="C63" s="476"/>
      <c r="D63" s="476"/>
      <c r="E63" s="476"/>
      <c r="G63" s="478"/>
      <c r="H63" s="476"/>
      <c r="J63" s="478"/>
    </row>
    <row r="64" spans="1:10" ht="12.75">
      <c r="A64" s="476"/>
      <c r="B64" s="476"/>
      <c r="C64" s="476"/>
      <c r="D64" s="476"/>
      <c r="E64" s="476"/>
      <c r="G64" s="479"/>
      <c r="H64" s="476"/>
      <c r="J64" s="479"/>
    </row>
    <row r="65" spans="1:8" ht="12.75">
      <c r="A65" s="476"/>
      <c r="B65" s="476"/>
      <c r="C65" s="476"/>
      <c r="D65" s="476"/>
      <c r="E65" s="476"/>
      <c r="H65" s="476"/>
    </row>
    <row r="66" spans="1:8" ht="12.75">
      <c r="A66" s="476"/>
      <c r="B66" s="476"/>
      <c r="C66" s="476"/>
      <c r="D66" s="476"/>
      <c r="E66" s="476"/>
      <c r="H66" s="476"/>
    </row>
    <row r="67" spans="1:8" ht="12.75">
      <c r="A67" s="476"/>
      <c r="B67" s="476"/>
      <c r="C67" s="476"/>
      <c r="D67" s="476"/>
      <c r="E67" s="476"/>
      <c r="H67" s="476"/>
    </row>
    <row r="68" spans="1:8" ht="12.75">
      <c r="A68" s="476"/>
      <c r="B68" s="476"/>
      <c r="C68" s="476"/>
      <c r="D68" s="476"/>
      <c r="E68" s="476"/>
      <c r="H68" s="476"/>
    </row>
  </sheetData>
  <sheetProtection/>
  <mergeCells count="1">
    <mergeCell ref="E6:J7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4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85"/>
  <sheetViews>
    <sheetView showGridLines="0" zoomScale="70" zoomScaleNormal="70" zoomScalePageLayoutView="0" workbookViewId="0" topLeftCell="A1">
      <selection activeCell="L60" sqref="L60"/>
    </sheetView>
  </sheetViews>
  <sheetFormatPr defaultColWidth="14.140625" defaultRowHeight="12.75"/>
  <cols>
    <col min="1" max="1" width="2.00390625" style="482" customWidth="1"/>
    <col min="2" max="2" width="7.7109375" style="482" customWidth="1"/>
    <col min="3" max="3" width="94.00390625" style="482" customWidth="1"/>
    <col min="4" max="4" width="8.7109375" style="532" customWidth="1"/>
    <col min="5" max="5" width="14.7109375" style="478" customWidth="1"/>
    <col min="6" max="6" width="14.7109375" style="472" customWidth="1"/>
    <col min="7" max="7" width="15.421875" style="398" bestFit="1" customWidth="1"/>
    <col min="8" max="8" width="14.421875" style="482" bestFit="1" customWidth="1"/>
    <col min="9" max="9" width="14.140625" style="482" customWidth="1"/>
    <col min="10" max="10" width="15.00390625" style="482" bestFit="1" customWidth="1"/>
    <col min="11" max="11" width="14.140625" style="482" customWidth="1"/>
    <col min="12" max="12" width="15.00390625" style="482" customWidth="1"/>
    <col min="13" max="13" width="14.140625" style="482" customWidth="1"/>
    <col min="14" max="14" width="15.00390625" style="482" bestFit="1" customWidth="1"/>
    <col min="15" max="16384" width="14.140625" style="482" customWidth="1"/>
  </cols>
  <sheetData>
    <row r="2" spans="1:10" ht="20.25">
      <c r="A2" s="378" t="s">
        <v>237</v>
      </c>
      <c r="B2" s="480"/>
      <c r="C2" s="480"/>
      <c r="D2" s="481"/>
      <c r="E2" s="379"/>
      <c r="F2" s="381"/>
      <c r="G2" s="379"/>
      <c r="H2" s="379"/>
      <c r="I2" s="379"/>
      <c r="J2" s="382"/>
    </row>
    <row r="3" spans="1:10" ht="20.25">
      <c r="A3" s="384" t="str">
        <f>a!A4</f>
        <v>31 Mart 2023 Tarihi İtibarıyla Konsolide Bilanço (Finansal Durum Tablosu)</v>
      </c>
      <c r="B3" s="483"/>
      <c r="C3" s="483"/>
      <c r="D3" s="483"/>
      <c r="E3" s="386"/>
      <c r="F3" s="386"/>
      <c r="G3" s="386"/>
      <c r="H3" s="386"/>
      <c r="I3" s="386"/>
      <c r="J3" s="387"/>
    </row>
    <row r="4" spans="1:10" ht="18.75">
      <c r="A4" s="399"/>
      <c r="B4" s="400"/>
      <c r="C4" s="400"/>
      <c r="D4" s="484"/>
      <c r="E4" s="390"/>
      <c r="F4" s="391"/>
      <c r="G4" s="392"/>
      <c r="H4" s="392"/>
      <c r="I4" s="392"/>
      <c r="J4" s="393"/>
    </row>
    <row r="5" spans="1:10" ht="15.75" customHeight="1">
      <c r="A5" s="395"/>
      <c r="B5" s="396"/>
      <c r="C5" s="396"/>
      <c r="D5" s="485"/>
      <c r="E5" s="604" t="s">
        <v>283</v>
      </c>
      <c r="F5" s="605"/>
      <c r="G5" s="605"/>
      <c r="H5" s="605" t="s">
        <v>283</v>
      </c>
      <c r="I5" s="605"/>
      <c r="J5" s="606"/>
    </row>
    <row r="6" spans="1:10" ht="15.75">
      <c r="A6" s="399"/>
      <c r="B6" s="400"/>
      <c r="C6" s="400"/>
      <c r="D6" s="486"/>
      <c r="E6" s="607"/>
      <c r="F6" s="608"/>
      <c r="G6" s="608"/>
      <c r="H6" s="608"/>
      <c r="I6" s="608"/>
      <c r="J6" s="609"/>
    </row>
    <row r="7" spans="1:10" ht="15.75">
      <c r="A7" s="399"/>
      <c r="B7" s="400"/>
      <c r="C7" s="400"/>
      <c r="D7" s="486"/>
      <c r="E7" s="402"/>
      <c r="F7" s="403" t="s">
        <v>88</v>
      </c>
      <c r="G7" s="404"/>
      <c r="H7" s="405"/>
      <c r="I7" s="405" t="s">
        <v>528</v>
      </c>
      <c r="J7" s="406"/>
    </row>
    <row r="8" spans="1:10" ht="18.75">
      <c r="A8" s="399"/>
      <c r="B8" s="400"/>
      <c r="C8" s="487" t="s">
        <v>409</v>
      </c>
      <c r="D8" s="486" t="s">
        <v>67</v>
      </c>
      <c r="E8" s="409"/>
      <c r="F8" s="410" t="str">
        <f>a!F9</f>
        <v>31 Mart 2023</v>
      </c>
      <c r="G8" s="411"/>
      <c r="H8" s="412"/>
      <c r="I8" s="410" t="str">
        <f>a!I9</f>
        <v>31 Aralık 2022</v>
      </c>
      <c r="J8" s="413"/>
    </row>
    <row r="9" spans="1:10" ht="15.75">
      <c r="A9" s="414"/>
      <c r="B9" s="415"/>
      <c r="C9" s="488"/>
      <c r="D9" s="489"/>
      <c r="E9" s="418" t="s">
        <v>85</v>
      </c>
      <c r="F9" s="419" t="s">
        <v>86</v>
      </c>
      <c r="G9" s="418" t="s">
        <v>87</v>
      </c>
      <c r="H9" s="418" t="s">
        <v>85</v>
      </c>
      <c r="I9" s="418" t="s">
        <v>86</v>
      </c>
      <c r="J9" s="420" t="s">
        <v>87</v>
      </c>
    </row>
    <row r="10" spans="1:26" s="493" customFormat="1" ht="15.75">
      <c r="A10" s="490"/>
      <c r="B10" s="491" t="s">
        <v>10</v>
      </c>
      <c r="C10" s="491" t="s">
        <v>50</v>
      </c>
      <c r="D10" s="542" t="s">
        <v>554</v>
      </c>
      <c r="E10" s="424">
        <v>562985871</v>
      </c>
      <c r="F10" s="424">
        <v>476909342</v>
      </c>
      <c r="G10" s="425">
        <f>+E10+F10</f>
        <v>1039895213</v>
      </c>
      <c r="H10" s="424">
        <v>424860771</v>
      </c>
      <c r="I10" s="424">
        <v>483878688</v>
      </c>
      <c r="J10" s="426">
        <f>SUM(H10:I10)</f>
        <v>908739459</v>
      </c>
      <c r="L10" s="533"/>
      <c r="M10" s="533"/>
      <c r="N10" s="533"/>
      <c r="X10" s="533"/>
      <c r="Y10" s="533"/>
      <c r="Z10" s="533"/>
    </row>
    <row r="11" spans="1:26" s="493" customFormat="1" ht="15.75">
      <c r="A11" s="490"/>
      <c r="B11" s="494" t="s">
        <v>15</v>
      </c>
      <c r="C11" s="495" t="s">
        <v>226</v>
      </c>
      <c r="D11" s="542" t="s">
        <v>555</v>
      </c>
      <c r="E11" s="424">
        <v>5441739</v>
      </c>
      <c r="F11" s="424">
        <v>41044279</v>
      </c>
      <c r="G11" s="425">
        <f aca="true" t="shared" si="0" ref="G11:G56">+E11+F11</f>
        <v>46486018</v>
      </c>
      <c r="H11" s="424">
        <v>5959345</v>
      </c>
      <c r="I11" s="424">
        <v>39897378</v>
      </c>
      <c r="J11" s="426">
        <f>SUM(H11:I11)</f>
        <v>45856723</v>
      </c>
      <c r="L11" s="533"/>
      <c r="M11" s="533"/>
      <c r="N11" s="533"/>
      <c r="X11" s="533"/>
      <c r="Y11" s="533"/>
      <c r="Z11" s="533"/>
    </row>
    <row r="12" spans="1:26" s="493" customFormat="1" ht="15.75">
      <c r="A12" s="490"/>
      <c r="B12" s="494" t="s">
        <v>14</v>
      </c>
      <c r="C12" s="495" t="s">
        <v>227</v>
      </c>
      <c r="D12" s="542" t="s">
        <v>556</v>
      </c>
      <c r="E12" s="424">
        <v>2637745</v>
      </c>
      <c r="F12" s="424">
        <v>34172923</v>
      </c>
      <c r="G12" s="425">
        <f t="shared" si="0"/>
        <v>36810668</v>
      </c>
      <c r="H12" s="424">
        <v>1806883</v>
      </c>
      <c r="I12" s="424">
        <v>22492126</v>
      </c>
      <c r="J12" s="426">
        <f>SUM(H12:I12)</f>
        <v>24299009</v>
      </c>
      <c r="L12" s="533"/>
      <c r="M12" s="533"/>
      <c r="N12" s="533"/>
      <c r="X12" s="533"/>
      <c r="Y12" s="533"/>
      <c r="Z12" s="533"/>
    </row>
    <row r="13" spans="1:26" s="493" customFormat="1" ht="15.75">
      <c r="A13" s="490"/>
      <c r="B13" s="491" t="s">
        <v>13</v>
      </c>
      <c r="C13" s="496" t="s">
        <v>89</v>
      </c>
      <c r="D13" s="542" t="s">
        <v>557</v>
      </c>
      <c r="E13" s="430">
        <f>+SUM(E14:E16)</f>
        <v>1094457</v>
      </c>
      <c r="F13" s="430">
        <f>+SUM(F14:F16)</f>
        <v>7435175</v>
      </c>
      <c r="G13" s="425">
        <f t="shared" si="0"/>
        <v>8529632</v>
      </c>
      <c r="H13" s="430">
        <v>1184471</v>
      </c>
      <c r="I13" s="430">
        <v>16423718</v>
      </c>
      <c r="J13" s="426">
        <f>SUM(H13:I13)</f>
        <v>17608189</v>
      </c>
      <c r="L13" s="533"/>
      <c r="M13" s="533"/>
      <c r="N13" s="533"/>
      <c r="X13" s="533"/>
      <c r="Y13" s="533"/>
      <c r="Z13" s="533"/>
    </row>
    <row r="14" spans="1:26" ht="15.75">
      <c r="A14" s="497"/>
      <c r="B14" s="498" t="s">
        <v>46</v>
      </c>
      <c r="C14" s="499" t="s">
        <v>3</v>
      </c>
      <c r="D14" s="500"/>
      <c r="E14" s="433">
        <v>942786</v>
      </c>
      <c r="F14" s="433">
        <v>477769</v>
      </c>
      <c r="G14" s="501">
        <f t="shared" si="0"/>
        <v>1420555</v>
      </c>
      <c r="H14" s="433">
        <v>494963</v>
      </c>
      <c r="I14" s="433">
        <v>990538</v>
      </c>
      <c r="J14" s="435">
        <f aca="true" t="shared" si="1" ref="J14:J56">SUM(H14:I14)</f>
        <v>1485501</v>
      </c>
      <c r="L14" s="533"/>
      <c r="M14" s="533"/>
      <c r="N14" s="533"/>
      <c r="X14" s="533"/>
      <c r="Y14" s="533"/>
      <c r="Z14" s="533"/>
    </row>
    <row r="15" spans="1:26" ht="15.75">
      <c r="A15" s="497"/>
      <c r="B15" s="498" t="s">
        <v>47</v>
      </c>
      <c r="C15" s="499" t="s">
        <v>4</v>
      </c>
      <c r="D15" s="500"/>
      <c r="E15" s="433">
        <v>0</v>
      </c>
      <c r="F15" s="433">
        <v>0</v>
      </c>
      <c r="G15" s="501">
        <f t="shared" si="0"/>
        <v>0</v>
      </c>
      <c r="H15" s="433">
        <v>0</v>
      </c>
      <c r="I15" s="433">
        <v>0</v>
      </c>
      <c r="J15" s="435">
        <f t="shared" si="1"/>
        <v>0</v>
      </c>
      <c r="L15" s="533"/>
      <c r="M15" s="533"/>
      <c r="N15" s="533"/>
      <c r="X15" s="533"/>
      <c r="Y15" s="533"/>
      <c r="Z15" s="533"/>
    </row>
    <row r="16" spans="1:26" ht="15.75">
      <c r="A16" s="497"/>
      <c r="B16" s="498" t="s">
        <v>68</v>
      </c>
      <c r="C16" s="499" t="s">
        <v>5</v>
      </c>
      <c r="D16" s="500"/>
      <c r="E16" s="433">
        <v>151671</v>
      </c>
      <c r="F16" s="433">
        <v>6957406</v>
      </c>
      <c r="G16" s="501">
        <f t="shared" si="0"/>
        <v>7109077</v>
      </c>
      <c r="H16" s="433">
        <v>689508</v>
      </c>
      <c r="I16" s="433">
        <v>15433180</v>
      </c>
      <c r="J16" s="435">
        <f t="shared" si="1"/>
        <v>16122688</v>
      </c>
      <c r="L16" s="533"/>
      <c r="M16" s="533"/>
      <c r="N16" s="533"/>
      <c r="X16" s="533"/>
      <c r="Y16" s="533"/>
      <c r="Z16" s="533"/>
    </row>
    <row r="17" spans="1:26" s="493" customFormat="1" ht="15.75">
      <c r="A17" s="490"/>
      <c r="B17" s="491" t="s">
        <v>12</v>
      </c>
      <c r="C17" s="496" t="s">
        <v>2</v>
      </c>
      <c r="D17" s="492"/>
      <c r="E17" s="430">
        <f>E18+E19</f>
        <v>0</v>
      </c>
      <c r="F17" s="430">
        <f>F18+F19</f>
        <v>0</v>
      </c>
      <c r="G17" s="425">
        <f>+E17+F17</f>
        <v>0</v>
      </c>
      <c r="H17" s="430">
        <v>0</v>
      </c>
      <c r="I17" s="430">
        <v>0</v>
      </c>
      <c r="J17" s="426">
        <f t="shared" si="1"/>
        <v>0</v>
      </c>
      <c r="L17" s="533"/>
      <c r="M17" s="533"/>
      <c r="N17" s="533"/>
      <c r="X17" s="533"/>
      <c r="Y17" s="533"/>
      <c r="Z17" s="533"/>
    </row>
    <row r="18" spans="1:26" ht="15.75">
      <c r="A18" s="497"/>
      <c r="B18" s="498" t="s">
        <v>43</v>
      </c>
      <c r="C18" s="499" t="s">
        <v>337</v>
      </c>
      <c r="D18" s="500"/>
      <c r="E18" s="433">
        <v>0</v>
      </c>
      <c r="F18" s="433">
        <v>0</v>
      </c>
      <c r="G18" s="501">
        <f>+E18+F18</f>
        <v>0</v>
      </c>
      <c r="H18" s="433">
        <v>0</v>
      </c>
      <c r="I18" s="433">
        <v>0</v>
      </c>
      <c r="J18" s="435">
        <f t="shared" si="1"/>
        <v>0</v>
      </c>
      <c r="L18" s="533"/>
      <c r="M18" s="533"/>
      <c r="N18" s="533"/>
      <c r="X18" s="533"/>
      <c r="Y18" s="533"/>
      <c r="Z18" s="533"/>
    </row>
    <row r="19" spans="1:26" ht="15.75">
      <c r="A19" s="497"/>
      <c r="B19" s="498" t="s">
        <v>44</v>
      </c>
      <c r="C19" s="499" t="s">
        <v>1</v>
      </c>
      <c r="D19" s="500"/>
      <c r="E19" s="433">
        <v>0</v>
      </c>
      <c r="F19" s="433">
        <v>0</v>
      </c>
      <c r="G19" s="501">
        <f>+E19+F19</f>
        <v>0</v>
      </c>
      <c r="H19" s="433">
        <v>0</v>
      </c>
      <c r="I19" s="433">
        <v>0</v>
      </c>
      <c r="J19" s="435">
        <f t="shared" si="1"/>
        <v>0</v>
      </c>
      <c r="L19" s="533"/>
      <c r="M19" s="533"/>
      <c r="N19" s="533"/>
      <c r="X19" s="533"/>
      <c r="Y19" s="533"/>
      <c r="Z19" s="533"/>
    </row>
    <row r="20" spans="1:26" s="493" customFormat="1" ht="31.5">
      <c r="A20" s="490"/>
      <c r="B20" s="494" t="s">
        <v>17</v>
      </c>
      <c r="C20" s="502" t="s">
        <v>338</v>
      </c>
      <c r="D20" s="456" t="s">
        <v>559</v>
      </c>
      <c r="E20" s="424">
        <v>0</v>
      </c>
      <c r="F20" s="424">
        <v>30963251</v>
      </c>
      <c r="G20" s="425">
        <f t="shared" si="0"/>
        <v>30963251</v>
      </c>
      <c r="H20" s="424">
        <v>0</v>
      </c>
      <c r="I20" s="424">
        <v>32020818</v>
      </c>
      <c r="J20" s="426">
        <f t="shared" si="1"/>
        <v>32020818</v>
      </c>
      <c r="L20" s="533"/>
      <c r="M20" s="533"/>
      <c r="N20" s="533"/>
      <c r="X20" s="533"/>
      <c r="Y20" s="533"/>
      <c r="Z20" s="533"/>
    </row>
    <row r="21" spans="1:26" s="493" customFormat="1" ht="15.75">
      <c r="A21" s="490"/>
      <c r="B21" s="491" t="s">
        <v>16</v>
      </c>
      <c r="C21" s="503" t="s">
        <v>339</v>
      </c>
      <c r="D21" s="542" t="s">
        <v>558</v>
      </c>
      <c r="E21" s="424">
        <f>SUM(E22:E23)</f>
        <v>4481352</v>
      </c>
      <c r="F21" s="424">
        <f>SUM(F22:F23)</f>
        <v>7879515</v>
      </c>
      <c r="G21" s="425">
        <f t="shared" si="0"/>
        <v>12360867</v>
      </c>
      <c r="H21" s="424">
        <v>4984444</v>
      </c>
      <c r="I21" s="424">
        <v>5967916</v>
      </c>
      <c r="J21" s="426">
        <f t="shared" si="1"/>
        <v>10952360</v>
      </c>
      <c r="L21" s="533"/>
      <c r="M21" s="533"/>
      <c r="N21" s="533"/>
      <c r="X21" s="533"/>
      <c r="Y21" s="533"/>
      <c r="Z21" s="533"/>
    </row>
    <row r="22" spans="1:26" ht="15.75">
      <c r="A22" s="497"/>
      <c r="B22" s="499" t="s">
        <v>340</v>
      </c>
      <c r="C22" s="504" t="s">
        <v>341</v>
      </c>
      <c r="D22" s="492"/>
      <c r="E22" s="433">
        <v>4460812</v>
      </c>
      <c r="F22" s="433">
        <v>7867041</v>
      </c>
      <c r="G22" s="501">
        <f>+E22+F22</f>
        <v>12327853</v>
      </c>
      <c r="H22" s="433">
        <v>4954713</v>
      </c>
      <c r="I22" s="433">
        <v>5961041</v>
      </c>
      <c r="J22" s="435">
        <f t="shared" si="1"/>
        <v>10915754</v>
      </c>
      <c r="L22" s="533"/>
      <c r="M22" s="533"/>
      <c r="N22" s="533"/>
      <c r="X22" s="533"/>
      <c r="Y22" s="533"/>
      <c r="Z22" s="533"/>
    </row>
    <row r="23" spans="1:26" ht="15.75">
      <c r="A23" s="497"/>
      <c r="B23" s="499" t="s">
        <v>342</v>
      </c>
      <c r="C23" s="504" t="s">
        <v>343</v>
      </c>
      <c r="D23" s="492"/>
      <c r="E23" s="433">
        <v>20540</v>
      </c>
      <c r="F23" s="433">
        <v>12474</v>
      </c>
      <c r="G23" s="501">
        <f>+E23+F23</f>
        <v>33014</v>
      </c>
      <c r="H23" s="433">
        <v>29731</v>
      </c>
      <c r="I23" s="433">
        <v>6875</v>
      </c>
      <c r="J23" s="435">
        <f t="shared" si="1"/>
        <v>36606</v>
      </c>
      <c r="L23" s="533"/>
      <c r="M23" s="533"/>
      <c r="N23" s="533"/>
      <c r="X23" s="533"/>
      <c r="Y23" s="533"/>
      <c r="Z23" s="533"/>
    </row>
    <row r="24" spans="1:26" s="493" customFormat="1" ht="15.75">
      <c r="A24" s="490"/>
      <c r="B24" s="491" t="s">
        <v>18</v>
      </c>
      <c r="C24" s="496" t="s">
        <v>344</v>
      </c>
      <c r="D24" s="542" t="s">
        <v>560</v>
      </c>
      <c r="E24" s="424">
        <v>0</v>
      </c>
      <c r="F24" s="424">
        <v>0</v>
      </c>
      <c r="G24" s="425">
        <f t="shared" si="0"/>
        <v>0</v>
      </c>
      <c r="H24" s="424">
        <v>0</v>
      </c>
      <c r="I24" s="424">
        <v>0</v>
      </c>
      <c r="J24" s="441">
        <f t="shared" si="1"/>
        <v>0</v>
      </c>
      <c r="L24" s="533"/>
      <c r="M24" s="533"/>
      <c r="N24" s="533"/>
      <c r="X24" s="533"/>
      <c r="Y24" s="533"/>
      <c r="Z24" s="533"/>
    </row>
    <row r="25" spans="1:26" s="493" customFormat="1" ht="15.75">
      <c r="A25" s="490"/>
      <c r="B25" s="491" t="s">
        <v>19</v>
      </c>
      <c r="C25" s="496" t="s">
        <v>345</v>
      </c>
      <c r="D25" s="542" t="s">
        <v>561</v>
      </c>
      <c r="E25" s="424">
        <v>1283748</v>
      </c>
      <c r="F25" s="424">
        <v>412045</v>
      </c>
      <c r="G25" s="425">
        <f>+E25+F25</f>
        <v>1695793</v>
      </c>
      <c r="H25" s="424">
        <v>1071865</v>
      </c>
      <c r="I25" s="424">
        <v>387385</v>
      </c>
      <c r="J25" s="426">
        <f t="shared" si="1"/>
        <v>1459250</v>
      </c>
      <c r="L25" s="533"/>
      <c r="M25" s="533"/>
      <c r="N25" s="533"/>
      <c r="X25" s="533"/>
      <c r="Y25" s="533"/>
      <c r="Z25" s="533"/>
    </row>
    <row r="26" spans="1:26" s="493" customFormat="1" ht="15.75">
      <c r="A26" s="490"/>
      <c r="B26" s="491" t="s">
        <v>346</v>
      </c>
      <c r="C26" s="496" t="s">
        <v>6</v>
      </c>
      <c r="D26" s="542" t="s">
        <v>562</v>
      </c>
      <c r="E26" s="430">
        <f>+SUM(E27:E30)</f>
        <v>9056575</v>
      </c>
      <c r="F26" s="430">
        <f>+SUM(F27:F30)</f>
        <v>12861144</v>
      </c>
      <c r="G26" s="425">
        <f>+E26+F26</f>
        <v>21917719</v>
      </c>
      <c r="H26" s="430">
        <f>+SUM(H27:H30)</f>
        <v>8382488</v>
      </c>
      <c r="I26" s="430">
        <f>+SUM(I27:I30)</f>
        <v>13093913</v>
      </c>
      <c r="J26" s="426">
        <f t="shared" si="1"/>
        <v>21476401</v>
      </c>
      <c r="L26" s="533"/>
      <c r="M26" s="533"/>
      <c r="N26" s="533"/>
      <c r="X26" s="533"/>
      <c r="Y26" s="533"/>
      <c r="Z26" s="533"/>
    </row>
    <row r="27" spans="1:26" ht="15.75">
      <c r="A27" s="497"/>
      <c r="B27" s="498" t="s">
        <v>158</v>
      </c>
      <c r="C27" s="505" t="s">
        <v>166</v>
      </c>
      <c r="D27" s="492"/>
      <c r="E27" s="433">
        <v>0</v>
      </c>
      <c r="F27" s="433">
        <v>0</v>
      </c>
      <c r="G27" s="501">
        <f t="shared" si="0"/>
        <v>0</v>
      </c>
      <c r="H27" s="433">
        <v>0</v>
      </c>
      <c r="I27" s="433">
        <v>0</v>
      </c>
      <c r="J27" s="435">
        <f t="shared" si="1"/>
        <v>0</v>
      </c>
      <c r="L27" s="533"/>
      <c r="M27" s="533"/>
      <c r="N27" s="533"/>
      <c r="X27" s="533"/>
      <c r="Y27" s="533"/>
      <c r="Z27" s="533"/>
    </row>
    <row r="28" spans="1:26" ht="15.75">
      <c r="A28" s="497"/>
      <c r="B28" s="498" t="s">
        <v>159</v>
      </c>
      <c r="C28" s="499" t="s">
        <v>189</v>
      </c>
      <c r="D28" s="500"/>
      <c r="E28" s="433">
        <v>3548162</v>
      </c>
      <c r="F28" s="433">
        <v>272521</v>
      </c>
      <c r="G28" s="501">
        <f t="shared" si="0"/>
        <v>3820683</v>
      </c>
      <c r="H28" s="433">
        <v>3478801</v>
      </c>
      <c r="I28" s="433">
        <v>274427</v>
      </c>
      <c r="J28" s="435">
        <f t="shared" si="1"/>
        <v>3753228</v>
      </c>
      <c r="L28" s="533"/>
      <c r="M28" s="533"/>
      <c r="N28" s="533"/>
      <c r="X28" s="533"/>
      <c r="Y28" s="533"/>
      <c r="Z28" s="533"/>
    </row>
    <row r="29" spans="1:26" ht="15.75">
      <c r="A29" s="497"/>
      <c r="B29" s="498" t="s">
        <v>184</v>
      </c>
      <c r="C29" s="499" t="s">
        <v>69</v>
      </c>
      <c r="D29" s="500"/>
      <c r="E29" s="433">
        <v>1504791</v>
      </c>
      <c r="F29" s="433">
        <v>1023003</v>
      </c>
      <c r="G29" s="501">
        <f t="shared" si="0"/>
        <v>2527794</v>
      </c>
      <c r="H29" s="433">
        <v>1392752</v>
      </c>
      <c r="I29" s="433">
        <v>877772</v>
      </c>
      <c r="J29" s="435">
        <f t="shared" si="1"/>
        <v>2270524</v>
      </c>
      <c r="L29" s="533"/>
      <c r="M29" s="533"/>
      <c r="N29" s="533"/>
      <c r="X29" s="533"/>
      <c r="Y29" s="533"/>
      <c r="Z29" s="533"/>
    </row>
    <row r="30" spans="1:26" ht="15.75">
      <c r="A30" s="497"/>
      <c r="B30" s="498" t="s">
        <v>185</v>
      </c>
      <c r="C30" s="499" t="s">
        <v>7</v>
      </c>
      <c r="D30" s="500"/>
      <c r="E30" s="433">
        <v>4003622</v>
      </c>
      <c r="F30" s="433">
        <v>11565620</v>
      </c>
      <c r="G30" s="477">
        <f t="shared" si="0"/>
        <v>15569242</v>
      </c>
      <c r="H30" s="433">
        <v>3510935</v>
      </c>
      <c r="I30" s="433">
        <v>11941714</v>
      </c>
      <c r="J30" s="435">
        <f t="shared" si="1"/>
        <v>15452649</v>
      </c>
      <c r="L30" s="533"/>
      <c r="M30" s="533"/>
      <c r="N30" s="533"/>
      <c r="X30" s="533"/>
      <c r="Y30" s="533"/>
      <c r="Z30" s="533"/>
    </row>
    <row r="31" spans="1:26" s="493" customFormat="1" ht="15.75">
      <c r="A31" s="490"/>
      <c r="B31" s="506" t="s">
        <v>21</v>
      </c>
      <c r="C31" s="507" t="s">
        <v>347</v>
      </c>
      <c r="D31" s="542" t="s">
        <v>563</v>
      </c>
      <c r="E31" s="424">
        <v>12289529</v>
      </c>
      <c r="F31" s="424">
        <v>149070</v>
      </c>
      <c r="G31" s="508">
        <f t="shared" si="0"/>
        <v>12438599</v>
      </c>
      <c r="H31" s="424">
        <v>7755761</v>
      </c>
      <c r="I31" s="424">
        <v>294566</v>
      </c>
      <c r="J31" s="426">
        <f t="shared" si="1"/>
        <v>8050327</v>
      </c>
      <c r="L31" s="533"/>
      <c r="M31" s="533"/>
      <c r="N31" s="533"/>
      <c r="X31" s="533"/>
      <c r="Y31" s="533"/>
      <c r="Z31" s="533"/>
    </row>
    <row r="32" spans="1:26" s="493" customFormat="1" ht="15.75">
      <c r="A32" s="490"/>
      <c r="B32" s="506" t="s">
        <v>22</v>
      </c>
      <c r="C32" s="507" t="s">
        <v>348</v>
      </c>
      <c r="D32" s="542" t="s">
        <v>563</v>
      </c>
      <c r="E32" s="424">
        <v>0</v>
      </c>
      <c r="F32" s="424">
        <v>70583</v>
      </c>
      <c r="G32" s="425">
        <f t="shared" si="0"/>
        <v>70583</v>
      </c>
      <c r="H32" s="424">
        <v>129591</v>
      </c>
      <c r="I32" s="424">
        <v>68237</v>
      </c>
      <c r="J32" s="426">
        <f t="shared" si="1"/>
        <v>197828</v>
      </c>
      <c r="L32" s="533"/>
      <c r="M32" s="533"/>
      <c r="N32" s="533"/>
      <c r="X32" s="533"/>
      <c r="Y32" s="533"/>
      <c r="Z32" s="533"/>
    </row>
    <row r="33" spans="1:26" ht="31.5">
      <c r="A33" s="497"/>
      <c r="B33" s="509" t="s">
        <v>23</v>
      </c>
      <c r="C33" s="510" t="s">
        <v>349</v>
      </c>
      <c r="D33" s="456" t="s">
        <v>564</v>
      </c>
      <c r="E33" s="424">
        <f>E34+E35</f>
        <v>0</v>
      </c>
      <c r="F33" s="424">
        <f>F34+F35</f>
        <v>0</v>
      </c>
      <c r="G33" s="424">
        <f>G34+G35</f>
        <v>0</v>
      </c>
      <c r="H33" s="424">
        <f>H34+H35</f>
        <v>0</v>
      </c>
      <c r="I33" s="424">
        <v>0</v>
      </c>
      <c r="J33" s="426">
        <f t="shared" si="1"/>
        <v>0</v>
      </c>
      <c r="L33" s="576"/>
      <c r="M33" s="576"/>
      <c r="N33" s="576"/>
      <c r="X33" s="533"/>
      <c r="Y33" s="533"/>
      <c r="Z33" s="533"/>
    </row>
    <row r="34" spans="1:26" ht="15.75">
      <c r="A34" s="497"/>
      <c r="B34" s="511" t="s">
        <v>400</v>
      </c>
      <c r="C34" s="512" t="s">
        <v>250</v>
      </c>
      <c r="D34" s="513"/>
      <c r="E34" s="433">
        <v>0</v>
      </c>
      <c r="F34" s="433">
        <v>0</v>
      </c>
      <c r="G34" s="501">
        <f>+E34+F34</f>
        <v>0</v>
      </c>
      <c r="H34" s="433">
        <v>0</v>
      </c>
      <c r="I34" s="433">
        <v>0</v>
      </c>
      <c r="J34" s="435">
        <f t="shared" si="1"/>
        <v>0</v>
      </c>
      <c r="L34" s="576"/>
      <c r="M34" s="576"/>
      <c r="N34" s="576"/>
      <c r="X34" s="533"/>
      <c r="Y34" s="533"/>
      <c r="Z34" s="533"/>
    </row>
    <row r="35" spans="1:26" ht="15.75">
      <c r="A35" s="497"/>
      <c r="B35" s="511" t="s">
        <v>401</v>
      </c>
      <c r="C35" s="512" t="s">
        <v>251</v>
      </c>
      <c r="D35" s="513"/>
      <c r="E35" s="433">
        <v>0</v>
      </c>
      <c r="F35" s="433">
        <v>0</v>
      </c>
      <c r="G35" s="501">
        <f>+E35+F35</f>
        <v>0</v>
      </c>
      <c r="H35" s="433">
        <v>0</v>
      </c>
      <c r="I35" s="433">
        <v>0</v>
      </c>
      <c r="J35" s="435">
        <f t="shared" si="1"/>
        <v>0</v>
      </c>
      <c r="L35" s="576"/>
      <c r="M35" s="576"/>
      <c r="N35" s="576"/>
      <c r="X35" s="533"/>
      <c r="Y35" s="533"/>
      <c r="Z35" s="533"/>
    </row>
    <row r="36" spans="1:26" ht="15.75">
      <c r="A36" s="497"/>
      <c r="B36" s="491" t="s">
        <v>24</v>
      </c>
      <c r="C36" s="491" t="s">
        <v>350</v>
      </c>
      <c r="D36" s="543" t="s">
        <v>565</v>
      </c>
      <c r="E36" s="424">
        <f>E37+E38</f>
        <v>1019145</v>
      </c>
      <c r="F36" s="424">
        <f>F37+F38</f>
        <v>15113902</v>
      </c>
      <c r="G36" s="440">
        <f>+E36+F36</f>
        <v>16133047</v>
      </c>
      <c r="H36" s="424">
        <f>H37+H38</f>
        <v>1021983</v>
      </c>
      <c r="I36" s="424">
        <f>I37+I38</f>
        <v>14223946</v>
      </c>
      <c r="J36" s="426">
        <f t="shared" si="1"/>
        <v>15245929</v>
      </c>
      <c r="L36" s="576"/>
      <c r="M36" s="576"/>
      <c r="N36" s="576"/>
      <c r="X36" s="533"/>
      <c r="Y36" s="533"/>
      <c r="Z36" s="533"/>
    </row>
    <row r="37" spans="1:26" ht="15.75">
      <c r="A37" s="497"/>
      <c r="B37" s="512" t="s">
        <v>253</v>
      </c>
      <c r="C37" s="512" t="s">
        <v>186</v>
      </c>
      <c r="D37" s="513"/>
      <c r="E37" s="433">
        <v>0</v>
      </c>
      <c r="F37" s="433">
        <v>416694</v>
      </c>
      <c r="G37" s="501">
        <f t="shared" si="0"/>
        <v>416694</v>
      </c>
      <c r="H37" s="433">
        <v>0</v>
      </c>
      <c r="I37" s="433">
        <v>177086</v>
      </c>
      <c r="J37" s="435">
        <f>SUM(H37:I37)</f>
        <v>177086</v>
      </c>
      <c r="L37" s="576"/>
      <c r="M37" s="576"/>
      <c r="N37" s="576"/>
      <c r="X37" s="533"/>
      <c r="Y37" s="533"/>
      <c r="Z37" s="533"/>
    </row>
    <row r="38" spans="1:26" ht="15.75">
      <c r="A38" s="497"/>
      <c r="B38" s="512" t="s">
        <v>254</v>
      </c>
      <c r="C38" s="512" t="s">
        <v>351</v>
      </c>
      <c r="D38" s="513"/>
      <c r="E38" s="433">
        <v>1019145</v>
      </c>
      <c r="F38" s="433">
        <v>14697208</v>
      </c>
      <c r="G38" s="501">
        <f t="shared" si="0"/>
        <v>15716353</v>
      </c>
      <c r="H38" s="433">
        <v>1021983</v>
      </c>
      <c r="I38" s="433">
        <v>14046860</v>
      </c>
      <c r="J38" s="435">
        <f>SUM(H38:I38)</f>
        <v>15068843</v>
      </c>
      <c r="L38" s="576"/>
      <c r="M38" s="576"/>
      <c r="N38" s="576"/>
      <c r="X38" s="533"/>
      <c r="Y38" s="533"/>
      <c r="Z38" s="533"/>
    </row>
    <row r="39" spans="1:26" ht="15.75">
      <c r="A39" s="497"/>
      <c r="B39" s="507" t="s">
        <v>25</v>
      </c>
      <c r="C39" s="507" t="s">
        <v>352</v>
      </c>
      <c r="D39" s="543" t="s">
        <v>566</v>
      </c>
      <c r="E39" s="424">
        <v>55983283</v>
      </c>
      <c r="F39" s="424">
        <v>13962624</v>
      </c>
      <c r="G39" s="440">
        <f t="shared" si="0"/>
        <v>69945907</v>
      </c>
      <c r="H39" s="424">
        <v>52080998</v>
      </c>
      <c r="I39" s="424">
        <v>12467072</v>
      </c>
      <c r="J39" s="441">
        <f>SUM(H39:I39)</f>
        <v>64548070</v>
      </c>
      <c r="L39" s="576"/>
      <c r="M39" s="576"/>
      <c r="N39" s="576"/>
      <c r="X39" s="533"/>
      <c r="Y39" s="533"/>
      <c r="Z39" s="533"/>
    </row>
    <row r="40" spans="1:26" ht="15.75">
      <c r="A40" s="497"/>
      <c r="B40" s="491" t="s">
        <v>26</v>
      </c>
      <c r="C40" s="491" t="s">
        <v>277</v>
      </c>
      <c r="D40" s="543" t="s">
        <v>567</v>
      </c>
      <c r="E40" s="514">
        <f>E41+E42+E46+E47+E48+E53+E56</f>
        <v>173947610</v>
      </c>
      <c r="F40" s="514">
        <f>F41+F42+F46+F47+F48+F53+F56</f>
        <v>469514</v>
      </c>
      <c r="G40" s="425">
        <f>+E40+F40</f>
        <v>174417124</v>
      </c>
      <c r="H40" s="514">
        <f>H41+H42+H46+H47+H48+H53+H56</f>
        <v>152453361</v>
      </c>
      <c r="I40" s="514">
        <f>I41+I42+I46+I47+I48+I53+I56</f>
        <v>670759</v>
      </c>
      <c r="J40" s="441">
        <f t="shared" si="1"/>
        <v>153124120</v>
      </c>
      <c r="K40" s="569"/>
      <c r="L40" s="576"/>
      <c r="M40" s="576"/>
      <c r="N40" s="576"/>
      <c r="X40" s="533"/>
      <c r="Y40" s="533"/>
      <c r="Z40" s="533"/>
    </row>
    <row r="41" spans="1:26" ht="15.75">
      <c r="A41" s="497"/>
      <c r="B41" s="498" t="s">
        <v>178</v>
      </c>
      <c r="C41" s="499" t="s">
        <v>70</v>
      </c>
      <c r="D41" s="500"/>
      <c r="E41" s="433">
        <v>4200000</v>
      </c>
      <c r="F41" s="433">
        <v>0</v>
      </c>
      <c r="G41" s="501">
        <f t="shared" si="0"/>
        <v>4200000</v>
      </c>
      <c r="H41" s="433">
        <v>4200000</v>
      </c>
      <c r="I41" s="433">
        <v>0</v>
      </c>
      <c r="J41" s="435">
        <f t="shared" si="1"/>
        <v>4200000</v>
      </c>
      <c r="L41" s="576"/>
      <c r="M41" s="576"/>
      <c r="N41" s="576"/>
      <c r="X41" s="533"/>
      <c r="Y41" s="533"/>
      <c r="Z41" s="533"/>
    </row>
    <row r="42" spans="1:26" ht="15.75">
      <c r="A42" s="497"/>
      <c r="B42" s="498" t="s">
        <v>179</v>
      </c>
      <c r="C42" s="499" t="s">
        <v>71</v>
      </c>
      <c r="D42" s="492"/>
      <c r="E42" s="433">
        <f>SUM(E43:E45)</f>
        <v>784434</v>
      </c>
      <c r="F42" s="433">
        <f>SUM(F43:F45)</f>
        <v>0</v>
      </c>
      <c r="G42" s="501">
        <f t="shared" si="0"/>
        <v>784434</v>
      </c>
      <c r="H42" s="433">
        <f>SUM(H43:H45)</f>
        <v>784434</v>
      </c>
      <c r="I42" s="433">
        <f>SUM(I43:I45)</f>
        <v>0</v>
      </c>
      <c r="J42" s="435">
        <f t="shared" si="1"/>
        <v>784434</v>
      </c>
      <c r="L42" s="576"/>
      <c r="M42" s="576"/>
      <c r="N42" s="576"/>
      <c r="X42" s="533"/>
      <c r="Y42" s="533"/>
      <c r="Z42" s="533"/>
    </row>
    <row r="43" spans="1:26" ht="15.75">
      <c r="A43" s="497"/>
      <c r="B43" s="498" t="s">
        <v>190</v>
      </c>
      <c r="C43" s="499" t="s">
        <v>72</v>
      </c>
      <c r="D43" s="492"/>
      <c r="E43" s="433">
        <v>11880</v>
      </c>
      <c r="F43" s="433">
        <v>0</v>
      </c>
      <c r="G43" s="501">
        <f t="shared" si="0"/>
        <v>11880</v>
      </c>
      <c r="H43" s="433">
        <v>11880</v>
      </c>
      <c r="I43" s="433">
        <v>0</v>
      </c>
      <c r="J43" s="435">
        <f t="shared" si="1"/>
        <v>11880</v>
      </c>
      <c r="L43" s="576"/>
      <c r="M43" s="576"/>
      <c r="N43" s="576"/>
      <c r="X43" s="533"/>
      <c r="Y43" s="533"/>
      <c r="Z43" s="533"/>
    </row>
    <row r="44" spans="1:26" ht="15.75">
      <c r="A44" s="497"/>
      <c r="B44" s="498" t="s">
        <v>191</v>
      </c>
      <c r="C44" s="499" t="s">
        <v>73</v>
      </c>
      <c r="D44" s="500"/>
      <c r="E44" s="433">
        <v>0</v>
      </c>
      <c r="F44" s="433">
        <v>0</v>
      </c>
      <c r="G44" s="501">
        <f t="shared" si="0"/>
        <v>0</v>
      </c>
      <c r="H44" s="433">
        <v>0</v>
      </c>
      <c r="I44" s="433">
        <v>0</v>
      </c>
      <c r="J44" s="435">
        <f t="shared" si="1"/>
        <v>0</v>
      </c>
      <c r="L44" s="576"/>
      <c r="M44" s="576"/>
      <c r="N44" s="576"/>
      <c r="X44" s="533"/>
      <c r="Y44" s="533"/>
      <c r="Z44" s="533"/>
    </row>
    <row r="45" spans="1:26" ht="15.75">
      <c r="A45" s="497"/>
      <c r="B45" s="498" t="s">
        <v>192</v>
      </c>
      <c r="C45" s="499" t="s">
        <v>74</v>
      </c>
      <c r="D45" s="492"/>
      <c r="E45" s="433">
        <v>772554</v>
      </c>
      <c r="F45" s="433">
        <v>0</v>
      </c>
      <c r="G45" s="501">
        <f t="shared" si="0"/>
        <v>772554</v>
      </c>
      <c r="H45" s="433">
        <v>772554</v>
      </c>
      <c r="I45" s="433">
        <v>0</v>
      </c>
      <c r="J45" s="435">
        <f t="shared" si="1"/>
        <v>772554</v>
      </c>
      <c r="L45" s="576"/>
      <c r="M45" s="576"/>
      <c r="N45" s="576"/>
      <c r="X45" s="533"/>
      <c r="Y45" s="533"/>
      <c r="Z45" s="533"/>
    </row>
    <row r="46" spans="1:26" ht="15.75">
      <c r="A46" s="497"/>
      <c r="B46" s="498" t="s">
        <v>180</v>
      </c>
      <c r="C46" s="499" t="s">
        <v>406</v>
      </c>
      <c r="D46" s="492"/>
      <c r="E46" s="433">
        <v>9209690</v>
      </c>
      <c r="F46" s="433">
        <v>275148</v>
      </c>
      <c r="G46" s="501">
        <f t="shared" si="0"/>
        <v>9484838</v>
      </c>
      <c r="H46" s="433">
        <v>4362383</v>
      </c>
      <c r="I46" s="433">
        <v>199038</v>
      </c>
      <c r="J46" s="435">
        <f t="shared" si="1"/>
        <v>4561421</v>
      </c>
      <c r="L46" s="576"/>
      <c r="M46" s="576"/>
      <c r="N46" s="576"/>
      <c r="X46" s="533"/>
      <c r="Y46" s="533"/>
      <c r="Z46" s="533"/>
    </row>
    <row r="47" spans="1:26" ht="15.75">
      <c r="A47" s="497"/>
      <c r="B47" s="498" t="s">
        <v>181</v>
      </c>
      <c r="C47" s="499" t="s">
        <v>407</v>
      </c>
      <c r="D47" s="492"/>
      <c r="E47" s="433">
        <v>21150371</v>
      </c>
      <c r="F47" s="433">
        <v>-239684</v>
      </c>
      <c r="G47" s="501">
        <f t="shared" si="0"/>
        <v>20910687</v>
      </c>
      <c r="H47" s="600">
        <v>20091780</v>
      </c>
      <c r="I47" s="600">
        <v>-177731</v>
      </c>
      <c r="J47" s="435">
        <f t="shared" si="1"/>
        <v>19914049</v>
      </c>
      <c r="L47" s="576"/>
      <c r="M47" s="576"/>
      <c r="N47" s="576"/>
      <c r="X47" s="533"/>
      <c r="Y47" s="533"/>
      <c r="Z47" s="533"/>
    </row>
    <row r="48" spans="1:26" ht="15.75">
      <c r="A48" s="497"/>
      <c r="B48" s="498" t="s">
        <v>182</v>
      </c>
      <c r="C48" s="499" t="s">
        <v>75</v>
      </c>
      <c r="D48" s="492"/>
      <c r="E48" s="433">
        <f>SUM(E49:E52)</f>
        <v>63367580</v>
      </c>
      <c r="F48" s="433">
        <f>SUM(F49:F52)</f>
        <v>434050</v>
      </c>
      <c r="G48" s="501">
        <f>+E48+F48</f>
        <v>63801630</v>
      </c>
      <c r="H48" s="600">
        <f>SUM(H49:H52)</f>
        <v>63133332</v>
      </c>
      <c r="I48" s="600">
        <f>SUM(I49:I52)</f>
        <v>649452</v>
      </c>
      <c r="J48" s="435">
        <f t="shared" si="1"/>
        <v>63782784</v>
      </c>
      <c r="L48" s="576"/>
      <c r="M48" s="576"/>
      <c r="N48" s="576"/>
      <c r="X48" s="533"/>
      <c r="Y48" s="533"/>
      <c r="Z48" s="533"/>
    </row>
    <row r="49" spans="1:26" ht="15.75">
      <c r="A49" s="497"/>
      <c r="B49" s="498" t="s">
        <v>353</v>
      </c>
      <c r="C49" s="499" t="s">
        <v>76</v>
      </c>
      <c r="D49" s="492"/>
      <c r="E49" s="433">
        <v>1929877</v>
      </c>
      <c r="F49" s="433">
        <v>300833</v>
      </c>
      <c r="G49" s="501">
        <f t="shared" si="0"/>
        <v>2230710</v>
      </c>
      <c r="H49" s="600">
        <v>1855184</v>
      </c>
      <c r="I49" s="600">
        <v>287765</v>
      </c>
      <c r="J49" s="435">
        <f t="shared" si="1"/>
        <v>2142949</v>
      </c>
      <c r="L49" s="576"/>
      <c r="M49" s="576"/>
      <c r="N49" s="576"/>
      <c r="X49" s="533"/>
      <c r="Y49" s="533"/>
      <c r="Z49" s="533"/>
    </row>
    <row r="50" spans="1:26" ht="15.75">
      <c r="A50" s="497"/>
      <c r="B50" s="498" t="s">
        <v>354</v>
      </c>
      <c r="C50" s="499" t="s">
        <v>77</v>
      </c>
      <c r="D50" s="492"/>
      <c r="E50" s="433">
        <v>0</v>
      </c>
      <c r="F50" s="433">
        <v>0</v>
      </c>
      <c r="G50" s="501">
        <f t="shared" si="0"/>
        <v>0</v>
      </c>
      <c r="H50" s="600">
        <v>0</v>
      </c>
      <c r="I50" s="600">
        <v>0</v>
      </c>
      <c r="J50" s="435">
        <f t="shared" si="1"/>
        <v>0</v>
      </c>
      <c r="L50" s="576"/>
      <c r="M50" s="576"/>
      <c r="N50" s="576"/>
      <c r="X50" s="533"/>
      <c r="Y50" s="533"/>
      <c r="Z50" s="533"/>
    </row>
    <row r="51" spans="1:26" ht="15.75">
      <c r="A51" s="497"/>
      <c r="B51" s="515" t="s">
        <v>355</v>
      </c>
      <c r="C51" s="516" t="s">
        <v>78</v>
      </c>
      <c r="D51" s="492"/>
      <c r="E51" s="433">
        <v>61333438</v>
      </c>
      <c r="F51" s="433">
        <v>0</v>
      </c>
      <c r="G51" s="501">
        <f t="shared" si="0"/>
        <v>61333438</v>
      </c>
      <c r="H51" s="600">
        <v>61173883</v>
      </c>
      <c r="I51" s="600">
        <v>0</v>
      </c>
      <c r="J51" s="435">
        <f t="shared" si="1"/>
        <v>61173883</v>
      </c>
      <c r="L51" s="576"/>
      <c r="M51" s="576"/>
      <c r="N51" s="576"/>
      <c r="X51" s="533"/>
      <c r="Y51" s="533"/>
      <c r="Z51" s="533"/>
    </row>
    <row r="52" spans="1:26" ht="15.75">
      <c r="A52" s="497"/>
      <c r="B52" s="515" t="s">
        <v>356</v>
      </c>
      <c r="C52" s="517" t="s">
        <v>79</v>
      </c>
      <c r="D52" s="492"/>
      <c r="E52" s="433">
        <v>104265</v>
      </c>
      <c r="F52" s="433">
        <v>133217</v>
      </c>
      <c r="G52" s="501">
        <f>+E52+F52</f>
        <v>237482</v>
      </c>
      <c r="H52" s="600">
        <v>104265</v>
      </c>
      <c r="I52" s="600">
        <v>361687</v>
      </c>
      <c r="J52" s="435">
        <f t="shared" si="1"/>
        <v>465952</v>
      </c>
      <c r="L52" s="576"/>
      <c r="M52" s="576"/>
      <c r="N52" s="576"/>
      <c r="X52" s="533"/>
      <c r="Y52" s="533"/>
      <c r="Z52" s="533"/>
    </row>
    <row r="53" spans="1:26" ht="15.75">
      <c r="A53" s="497"/>
      <c r="B53" s="498" t="s">
        <v>357</v>
      </c>
      <c r="C53" s="499" t="s">
        <v>84</v>
      </c>
      <c r="D53" s="500"/>
      <c r="E53" s="433">
        <f>SUM(E54:E55)</f>
        <v>74762540</v>
      </c>
      <c r="F53" s="433">
        <f>SUM(F54:F55)</f>
        <v>0</v>
      </c>
      <c r="G53" s="501">
        <f t="shared" si="0"/>
        <v>74762540</v>
      </c>
      <c r="H53" s="600">
        <f>SUM(H54:H55)</f>
        <v>59396697</v>
      </c>
      <c r="I53" s="600">
        <f>SUM(I54:I55)</f>
        <v>0</v>
      </c>
      <c r="J53" s="435">
        <f t="shared" si="1"/>
        <v>59396697</v>
      </c>
      <c r="L53" s="576"/>
      <c r="M53" s="576"/>
      <c r="N53" s="576"/>
      <c r="X53" s="533"/>
      <c r="Y53" s="533"/>
      <c r="Z53" s="533"/>
    </row>
    <row r="54" spans="1:26" ht="15.75">
      <c r="A54" s="497"/>
      <c r="B54" s="498" t="s">
        <v>358</v>
      </c>
      <c r="C54" s="499" t="s">
        <v>359</v>
      </c>
      <c r="D54" s="492"/>
      <c r="E54" s="433">
        <v>59396697</v>
      </c>
      <c r="F54" s="433">
        <v>0</v>
      </c>
      <c r="G54" s="501">
        <f t="shared" si="0"/>
        <v>59396697</v>
      </c>
      <c r="H54" s="600">
        <v>1111319</v>
      </c>
      <c r="I54" s="600">
        <v>0</v>
      </c>
      <c r="J54" s="435">
        <f t="shared" si="1"/>
        <v>1111319</v>
      </c>
      <c r="L54" s="576"/>
      <c r="M54" s="576"/>
      <c r="N54" s="576"/>
      <c r="X54" s="533"/>
      <c r="Y54" s="533"/>
      <c r="Z54" s="533"/>
    </row>
    <row r="55" spans="1:26" ht="15.75">
      <c r="A55" s="497"/>
      <c r="B55" s="498" t="s">
        <v>360</v>
      </c>
      <c r="C55" s="499" t="s">
        <v>361</v>
      </c>
      <c r="D55" s="492"/>
      <c r="E55" s="433">
        <v>15365843</v>
      </c>
      <c r="F55" s="433">
        <v>0</v>
      </c>
      <c r="G55" s="501">
        <f t="shared" si="0"/>
        <v>15365843</v>
      </c>
      <c r="H55" s="600">
        <v>58285378</v>
      </c>
      <c r="I55" s="600">
        <v>0</v>
      </c>
      <c r="J55" s="435">
        <f t="shared" si="1"/>
        <v>58285378</v>
      </c>
      <c r="L55" s="576"/>
      <c r="M55" s="576"/>
      <c r="N55" s="576"/>
      <c r="X55" s="533"/>
      <c r="Y55" s="533"/>
      <c r="Z55" s="533"/>
    </row>
    <row r="56" spans="1:26" ht="15.75">
      <c r="A56" s="497"/>
      <c r="B56" s="498" t="s">
        <v>362</v>
      </c>
      <c r="C56" s="499" t="s">
        <v>255</v>
      </c>
      <c r="D56" s="500"/>
      <c r="E56" s="433">
        <v>472995</v>
      </c>
      <c r="F56" s="433">
        <v>0</v>
      </c>
      <c r="G56" s="501">
        <f t="shared" si="0"/>
        <v>472995</v>
      </c>
      <c r="H56" s="433">
        <v>484735</v>
      </c>
      <c r="I56" s="433">
        <v>0</v>
      </c>
      <c r="J56" s="435">
        <f t="shared" si="1"/>
        <v>484735</v>
      </c>
      <c r="L56" s="576"/>
      <c r="M56" s="576"/>
      <c r="N56" s="576"/>
      <c r="X56" s="533"/>
      <c r="Y56" s="533"/>
      <c r="Z56" s="533"/>
    </row>
    <row r="57" spans="1:26" ht="15.75">
      <c r="A57" s="497"/>
      <c r="B57" s="498"/>
      <c r="C57" s="505"/>
      <c r="D57" s="500"/>
      <c r="E57" s="518"/>
      <c r="F57" s="518"/>
      <c r="G57" s="519"/>
      <c r="H57" s="518"/>
      <c r="I57" s="518"/>
      <c r="J57" s="536"/>
      <c r="L57" s="576"/>
      <c r="M57" s="576"/>
      <c r="N57" s="576"/>
      <c r="X57" s="533"/>
      <c r="Y57" s="533"/>
      <c r="Z57" s="533"/>
    </row>
    <row r="58" spans="1:26" ht="15.75">
      <c r="A58" s="520"/>
      <c r="B58" s="521"/>
      <c r="C58" s="522" t="s">
        <v>419</v>
      </c>
      <c r="D58" s="523"/>
      <c r="E58" s="467">
        <f>E10+E11+E12+E13+E17+E20+E21+E24+E25+E26+E31+E32+E33+E36+E39+E40</f>
        <v>830221054</v>
      </c>
      <c r="F58" s="467">
        <f>F10+F11+F12+F13+F17+F20+F21+F24+F25+F26+F31+F32+F33+F36+F39+F40</f>
        <v>641443367</v>
      </c>
      <c r="G58" s="574">
        <f>+E58+F58</f>
        <v>1471664421</v>
      </c>
      <c r="H58" s="467">
        <f>H10+H11+H12+H13+H17+H20+H21+H24+H25+H26+H31+H32+H33+H36+H39+H40</f>
        <v>661691961</v>
      </c>
      <c r="I58" s="467">
        <f>I10+I11+I12+I13+I17+I20+I21+I24+I25+I26+I31+I32+I33+I36+I39+I40</f>
        <v>641886522</v>
      </c>
      <c r="J58" s="469">
        <f>+H58+I58</f>
        <v>1303578483</v>
      </c>
      <c r="L58" s="576"/>
      <c r="M58" s="576"/>
      <c r="N58" s="576"/>
      <c r="X58" s="533"/>
      <c r="Y58" s="533"/>
      <c r="Z58" s="533"/>
    </row>
    <row r="59" spans="1:26" ht="15.75">
      <c r="A59" s="524"/>
      <c r="B59" s="525"/>
      <c r="C59" s="526"/>
      <c r="D59" s="481"/>
      <c r="E59" s="472"/>
      <c r="H59" s="569"/>
      <c r="L59" s="575"/>
      <c r="M59" s="575"/>
      <c r="N59" s="575"/>
      <c r="X59" s="533"/>
      <c r="Y59" s="533"/>
      <c r="Z59" s="533"/>
    </row>
    <row r="60" spans="1:26" ht="18.75">
      <c r="A60" s="499"/>
      <c r="B60" s="394" t="s">
        <v>246</v>
      </c>
      <c r="C60" s="505"/>
      <c r="D60" s="484"/>
      <c r="E60" s="472"/>
      <c r="H60" s="569"/>
      <c r="L60" s="575"/>
      <c r="M60" s="575"/>
      <c r="N60" s="575"/>
      <c r="X60" s="533"/>
      <c r="Y60" s="533"/>
      <c r="Z60" s="533"/>
    </row>
    <row r="61" spans="1:26" ht="15.75">
      <c r="A61" s="499"/>
      <c r="B61" s="473"/>
      <c r="C61" s="505"/>
      <c r="D61" s="484"/>
      <c r="E61" s="472"/>
      <c r="G61" s="474"/>
      <c r="J61" s="474"/>
      <c r="L61" s="575"/>
      <c r="M61" s="575"/>
      <c r="N61" s="575"/>
      <c r="X61" s="533"/>
      <c r="Y61" s="533"/>
      <c r="Z61" s="533"/>
    </row>
    <row r="62" spans="1:14" ht="15.75">
      <c r="A62" s="499"/>
      <c r="B62" s="498"/>
      <c r="C62" s="505"/>
      <c r="D62" s="484"/>
      <c r="E62" s="472"/>
      <c r="G62" s="474"/>
      <c r="L62" s="575"/>
      <c r="M62" s="575"/>
      <c r="N62" s="575"/>
    </row>
    <row r="63" spans="1:7" s="493" customFormat="1" ht="15.75">
      <c r="A63" s="491"/>
      <c r="B63" s="491"/>
      <c r="C63" s="496"/>
      <c r="D63" s="527"/>
      <c r="E63" s="472"/>
      <c r="F63" s="472"/>
      <c r="G63" s="479"/>
    </row>
    <row r="64" spans="1:7" s="493" customFormat="1" ht="15.75">
      <c r="A64" s="491"/>
      <c r="B64" s="491"/>
      <c r="C64" s="496"/>
      <c r="D64" s="527"/>
      <c r="E64" s="472"/>
      <c r="F64" s="472"/>
      <c r="G64" s="479"/>
    </row>
    <row r="65" spans="1:7" s="493" customFormat="1" ht="15.75">
      <c r="A65" s="491"/>
      <c r="B65" s="491"/>
      <c r="C65" s="496"/>
      <c r="D65" s="527"/>
      <c r="E65" s="478"/>
      <c r="F65" s="472"/>
      <c r="G65" s="398"/>
    </row>
    <row r="66" spans="1:7" s="493" customFormat="1" ht="15.75">
      <c r="A66" s="491"/>
      <c r="B66" s="491"/>
      <c r="C66" s="491"/>
      <c r="D66" s="527"/>
      <c r="E66" s="478"/>
      <c r="F66" s="472"/>
      <c r="G66" s="398"/>
    </row>
    <row r="67" spans="1:8" s="493" customFormat="1" ht="15.75">
      <c r="A67" s="491"/>
      <c r="B67" s="528"/>
      <c r="C67" s="491"/>
      <c r="D67" s="527"/>
      <c r="E67" s="478"/>
      <c r="F67" s="472"/>
      <c r="G67" s="398"/>
      <c r="H67" s="529"/>
    </row>
    <row r="68" spans="1:8" s="493" customFormat="1" ht="15.75">
      <c r="A68" s="491"/>
      <c r="B68" s="528"/>
      <c r="C68" s="491"/>
      <c r="D68" s="527"/>
      <c r="E68" s="478"/>
      <c r="F68" s="472"/>
      <c r="G68" s="398"/>
      <c r="H68" s="529"/>
    </row>
    <row r="69" spans="1:8" s="493" customFormat="1" ht="15.75">
      <c r="A69" s="491"/>
      <c r="B69" s="491"/>
      <c r="C69" s="496"/>
      <c r="D69" s="527"/>
      <c r="E69" s="478"/>
      <c r="F69" s="472"/>
      <c r="G69" s="398"/>
      <c r="H69" s="529"/>
    </row>
    <row r="70" spans="1:8" s="493" customFormat="1" ht="15.75">
      <c r="A70" s="529"/>
      <c r="B70" s="529"/>
      <c r="C70" s="529"/>
      <c r="D70" s="484"/>
      <c r="E70" s="478"/>
      <c r="F70" s="472"/>
      <c r="G70" s="398"/>
      <c r="H70" s="529"/>
    </row>
    <row r="71" spans="1:8" ht="15.75">
      <c r="A71" s="530"/>
      <c r="B71" s="530"/>
      <c r="C71" s="530"/>
      <c r="D71" s="484"/>
      <c r="H71" s="530"/>
    </row>
    <row r="72" spans="1:8" ht="15.75">
      <c r="A72" s="530"/>
      <c r="B72" s="530"/>
      <c r="C72" s="530"/>
      <c r="D72" s="484"/>
      <c r="H72" s="530"/>
    </row>
    <row r="73" spans="1:8" s="493" customFormat="1" ht="15.75">
      <c r="A73" s="529"/>
      <c r="B73" s="529"/>
      <c r="C73" s="529"/>
      <c r="D73" s="484"/>
      <c r="E73" s="478"/>
      <c r="F73" s="472"/>
      <c r="G73" s="398"/>
      <c r="H73" s="529"/>
    </row>
    <row r="74" spans="1:8" ht="15.75">
      <c r="A74" s="530"/>
      <c r="B74" s="530"/>
      <c r="C74" s="530"/>
      <c r="D74" s="484"/>
      <c r="H74" s="530"/>
    </row>
    <row r="75" spans="1:8" ht="15.75">
      <c r="A75" s="530"/>
      <c r="B75" s="530"/>
      <c r="C75" s="530"/>
      <c r="D75" s="484"/>
      <c r="H75" s="530"/>
    </row>
    <row r="76" spans="1:8" ht="15.75">
      <c r="A76" s="530"/>
      <c r="B76" s="530"/>
      <c r="C76" s="530"/>
      <c r="D76" s="484"/>
      <c r="H76" s="530"/>
    </row>
    <row r="77" spans="1:8" ht="15.75">
      <c r="A77" s="530"/>
      <c r="B77" s="530"/>
      <c r="C77" s="530"/>
      <c r="D77" s="484"/>
      <c r="H77" s="530"/>
    </row>
    <row r="78" spans="1:8" ht="15.75">
      <c r="A78" s="499"/>
      <c r="B78" s="499"/>
      <c r="C78" s="505"/>
      <c r="D78" s="484"/>
      <c r="H78" s="530"/>
    </row>
    <row r="79" spans="1:4" ht="18.75">
      <c r="A79" s="499"/>
      <c r="B79" s="499"/>
      <c r="C79" s="531"/>
      <c r="D79" s="484"/>
    </row>
    <row r="80" spans="1:4" ht="15.75">
      <c r="A80" s="499"/>
      <c r="B80" s="499"/>
      <c r="C80" s="505"/>
      <c r="D80" s="484"/>
    </row>
    <row r="81" spans="1:4" ht="15.75">
      <c r="A81" s="499"/>
      <c r="B81" s="499"/>
      <c r="C81" s="505"/>
      <c r="D81" s="484"/>
    </row>
    <row r="82" spans="1:4" ht="15.75">
      <c r="A82" s="499"/>
      <c r="B82" s="499"/>
      <c r="C82" s="504"/>
      <c r="D82" s="527"/>
    </row>
    <row r="83" spans="1:4" ht="15.75">
      <c r="A83" s="499"/>
      <c r="B83" s="499"/>
      <c r="C83" s="505"/>
      <c r="D83" s="484"/>
    </row>
    <row r="84" spans="1:4" ht="18.75">
      <c r="A84" s="499"/>
      <c r="B84" s="499"/>
      <c r="C84" s="531"/>
      <c r="D84" s="484"/>
    </row>
    <row r="85" spans="1:4" ht="15.75">
      <c r="A85" s="499"/>
      <c r="B85" s="499"/>
      <c r="C85" s="505"/>
      <c r="D85" s="484"/>
    </row>
  </sheetData>
  <sheetProtection/>
  <mergeCells count="1">
    <mergeCell ref="E5:J6"/>
  </mergeCells>
  <printOptions/>
  <pageMargins left="0.5511811023622047" right="0.2362204724409449" top="0.4724409448818898" bottom="0.7874015748031497" header="0.35433070866141736" footer="0.4330708661417323"/>
  <pageSetup fitToHeight="1" fitToWidth="1" horizontalDpi="600" verticalDpi="600" orientation="portrait" paperSize="9" scale="48" r:id="rId1"/>
  <headerFooter alignWithMargins="0">
    <oddFooter>&amp;C&amp;"Times New Roman,Normal"&amp;16 5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102"/>
  <sheetViews>
    <sheetView showGridLines="0" zoomScale="70" zoomScaleNormal="70" zoomScalePageLayoutView="0" workbookViewId="0" topLeftCell="A66">
      <selection activeCell="N79" sqref="N79"/>
    </sheetView>
  </sheetViews>
  <sheetFormatPr defaultColWidth="9.140625" defaultRowHeight="12.75"/>
  <cols>
    <col min="1" max="1" width="2.140625" style="38" customWidth="1"/>
    <col min="2" max="2" width="11.28125" style="38" bestFit="1" customWidth="1"/>
    <col min="3" max="3" width="75.140625" style="38" customWidth="1"/>
    <col min="4" max="4" width="8.7109375" style="38" customWidth="1"/>
    <col min="5" max="5" width="16.421875" style="372" bestFit="1" customWidth="1"/>
    <col min="6" max="6" width="16.421875" style="38" customWidth="1"/>
    <col min="7" max="7" width="16.8515625" style="38" customWidth="1"/>
    <col min="8" max="8" width="16.421875" style="38" bestFit="1" customWidth="1"/>
    <col min="9" max="9" width="17.140625" style="38" bestFit="1" customWidth="1"/>
    <col min="10" max="10" width="16.421875" style="38" bestFit="1" customWidth="1"/>
    <col min="11" max="12" width="12.00390625" style="38" bestFit="1" customWidth="1"/>
    <col min="13" max="13" width="10.00390625" style="38" bestFit="1" customWidth="1"/>
    <col min="14" max="14" width="19.8515625" style="38" bestFit="1" customWidth="1"/>
    <col min="15" max="16384" width="9.140625" style="38" customWidth="1"/>
  </cols>
  <sheetData>
    <row r="2" spans="1:10" ht="20.25">
      <c r="A2" s="3" t="s">
        <v>237</v>
      </c>
      <c r="B2" s="312"/>
      <c r="C2" s="312"/>
      <c r="D2" s="312"/>
      <c r="E2" s="4"/>
      <c r="F2" s="5"/>
      <c r="G2" s="4"/>
      <c r="H2" s="4"/>
      <c r="I2" s="4"/>
      <c r="J2" s="6"/>
    </row>
    <row r="3" spans="1:10" ht="20.25">
      <c r="A3" s="7" t="s">
        <v>577</v>
      </c>
      <c r="B3" s="263"/>
      <c r="C3" s="263"/>
      <c r="D3" s="263"/>
      <c r="E3" s="8"/>
      <c r="F3" s="8"/>
      <c r="G3" s="8"/>
      <c r="H3" s="8"/>
      <c r="I3" s="8"/>
      <c r="J3" s="9"/>
    </row>
    <row r="4" spans="1:10" ht="17.25" customHeight="1">
      <c r="A4" s="313"/>
      <c r="B4" s="314"/>
      <c r="C4" s="315"/>
      <c r="D4" s="315"/>
      <c r="E4" s="10"/>
      <c r="F4" s="11"/>
      <c r="G4" s="10"/>
      <c r="H4" s="10"/>
      <c r="I4" s="10"/>
      <c r="J4" s="316"/>
    </row>
    <row r="5" spans="1:10" ht="15.75" customHeight="1">
      <c r="A5" s="287"/>
      <c r="B5" s="317"/>
      <c r="C5" s="318"/>
      <c r="D5" s="613" t="s">
        <v>67</v>
      </c>
      <c r="E5" s="319"/>
      <c r="F5" s="320"/>
      <c r="G5" s="320"/>
      <c r="H5" s="320"/>
      <c r="I5" s="320"/>
      <c r="J5" s="321"/>
    </row>
    <row r="6" spans="1:10" ht="16.5" customHeight="1">
      <c r="A6" s="287"/>
      <c r="B6" s="322"/>
      <c r="C6" s="323"/>
      <c r="D6" s="614"/>
      <c r="E6" s="616" t="s">
        <v>420</v>
      </c>
      <c r="F6" s="617"/>
      <c r="G6" s="617"/>
      <c r="H6" s="617"/>
      <c r="I6" s="617"/>
      <c r="J6" s="618"/>
    </row>
    <row r="7" spans="1:10" ht="16.5" customHeight="1">
      <c r="A7" s="287"/>
      <c r="B7" s="46"/>
      <c r="C7" s="323"/>
      <c r="D7" s="614"/>
      <c r="E7" s="610" t="s">
        <v>421</v>
      </c>
      <c r="F7" s="611"/>
      <c r="G7" s="612"/>
      <c r="H7" s="610" t="s">
        <v>422</v>
      </c>
      <c r="I7" s="611"/>
      <c r="J7" s="619"/>
    </row>
    <row r="8" spans="1:43" ht="15" customHeight="1">
      <c r="A8" s="287"/>
      <c r="B8" s="324"/>
      <c r="C8" s="325"/>
      <c r="D8" s="614"/>
      <c r="E8" s="326"/>
      <c r="F8" s="17" t="str">
        <f>+a!F9</f>
        <v>31 Mart 2023</v>
      </c>
      <c r="G8" s="327"/>
      <c r="H8" s="328"/>
      <c r="I8" s="17" t="str">
        <f>a!I9</f>
        <v>31 Aralık 2022</v>
      </c>
      <c r="J8" s="329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</row>
    <row r="9" spans="1:43" ht="4.5" customHeight="1">
      <c r="A9" s="287"/>
      <c r="B9" s="324"/>
      <c r="C9" s="325"/>
      <c r="D9" s="614"/>
      <c r="E9" s="331"/>
      <c r="F9" s="332"/>
      <c r="G9" s="333"/>
      <c r="H9" s="334"/>
      <c r="I9" s="332"/>
      <c r="J9" s="335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</row>
    <row r="10" spans="1:33" ht="13.5" customHeight="1">
      <c r="A10" s="336"/>
      <c r="B10" s="337"/>
      <c r="C10" s="338"/>
      <c r="D10" s="615"/>
      <c r="E10" s="339" t="s">
        <v>85</v>
      </c>
      <c r="F10" s="340" t="s">
        <v>86</v>
      </c>
      <c r="G10" s="340" t="s">
        <v>248</v>
      </c>
      <c r="H10" s="341" t="s">
        <v>85</v>
      </c>
      <c r="I10" s="340" t="s">
        <v>86</v>
      </c>
      <c r="J10" s="342" t="s">
        <v>248</v>
      </c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</row>
    <row r="11" spans="1:7" ht="0.75" customHeight="1">
      <c r="A11" s="313"/>
      <c r="B11" s="344"/>
      <c r="C11" s="345"/>
      <c r="D11" s="346"/>
      <c r="E11" s="347"/>
      <c r="F11" s="346"/>
      <c r="G11" s="348"/>
    </row>
    <row r="12" spans="1:16" ht="15.75">
      <c r="A12" s="287"/>
      <c r="B12" s="277" t="s">
        <v>95</v>
      </c>
      <c r="C12" s="277"/>
      <c r="D12" s="349"/>
      <c r="E12" s="350">
        <f>+E13+E32+E50</f>
        <v>848803817</v>
      </c>
      <c r="F12" s="350">
        <f>+F13+F32+F50</f>
        <v>995074504</v>
      </c>
      <c r="G12" s="351">
        <f>+E12+F12</f>
        <v>1843878321</v>
      </c>
      <c r="H12" s="350">
        <f>+H13+H32+H50</f>
        <v>671097930</v>
      </c>
      <c r="I12" s="350">
        <f>+I13+I32+I50</f>
        <v>891778505</v>
      </c>
      <c r="J12" s="352">
        <f>+H12+I12</f>
        <v>1562876435</v>
      </c>
      <c r="K12" s="353"/>
      <c r="L12" s="353"/>
      <c r="M12" s="353"/>
      <c r="N12" s="353"/>
      <c r="O12" s="353"/>
      <c r="P12" s="354"/>
    </row>
    <row r="13" spans="1:15" ht="15.75">
      <c r="A13" s="287"/>
      <c r="B13" s="277" t="s">
        <v>10</v>
      </c>
      <c r="C13" s="277" t="s">
        <v>96</v>
      </c>
      <c r="D13" s="544" t="s">
        <v>245</v>
      </c>
      <c r="E13" s="24">
        <f>+E14+E18+E21+E24+E25+SUM(E28:E31)</f>
        <v>141214058</v>
      </c>
      <c r="F13" s="24">
        <f>+F14+F18+F21+F24+F25+SUM(F28:F31)</f>
        <v>134621707</v>
      </c>
      <c r="G13" s="22">
        <f>+E13+F13</f>
        <v>275835765</v>
      </c>
      <c r="H13" s="24">
        <f>+H14+H18+H21+H24+H25+SUM(H28:H31)</f>
        <v>109607909</v>
      </c>
      <c r="I13" s="24">
        <f>+I14+I18+I21+I24+I25+SUM(I28:I31)</f>
        <v>122760648</v>
      </c>
      <c r="J13" s="23">
        <f>+H13+I13</f>
        <v>232368557</v>
      </c>
      <c r="K13" s="353"/>
      <c r="L13" s="353"/>
      <c r="M13" s="353"/>
      <c r="N13" s="353"/>
      <c r="O13" s="353"/>
    </row>
    <row r="14" spans="1:15" ht="15.75">
      <c r="A14" s="287"/>
      <c r="B14" s="355" t="s">
        <v>33</v>
      </c>
      <c r="C14" s="78" t="s">
        <v>97</v>
      </c>
      <c r="D14" s="275"/>
      <c r="E14" s="356">
        <f>+SUM(E15:E17)</f>
        <v>129713888</v>
      </c>
      <c r="F14" s="356">
        <f>+SUM(F15:F17)</f>
        <v>89111126</v>
      </c>
      <c r="G14" s="357">
        <f>+E14+F14</f>
        <v>218825014</v>
      </c>
      <c r="H14" s="356">
        <f>+SUM(H15:H17)</f>
        <v>103006476</v>
      </c>
      <c r="I14" s="356">
        <f>+SUM(I15:I17)</f>
        <v>84083930</v>
      </c>
      <c r="J14" s="358">
        <f>+H14+I14</f>
        <v>187090406</v>
      </c>
      <c r="K14" s="353"/>
      <c r="L14" s="353"/>
      <c r="M14" s="353"/>
      <c r="N14" s="353"/>
      <c r="O14" s="353"/>
    </row>
    <row r="15" spans="1:15" ht="15.75">
      <c r="A15" s="287"/>
      <c r="B15" s="355" t="s">
        <v>51</v>
      </c>
      <c r="C15" s="78" t="s">
        <v>98</v>
      </c>
      <c r="D15" s="275"/>
      <c r="E15" s="356">
        <v>0</v>
      </c>
      <c r="F15" s="356">
        <v>3289734</v>
      </c>
      <c r="G15" s="357">
        <f aca="true" t="shared" si="0" ref="G15:G54">+E15+F15</f>
        <v>3289734</v>
      </c>
      <c r="H15" s="356">
        <v>0</v>
      </c>
      <c r="I15" s="356">
        <v>3426185</v>
      </c>
      <c r="J15" s="358">
        <v>3426185</v>
      </c>
      <c r="K15" s="353"/>
      <c r="L15" s="353"/>
      <c r="M15" s="353"/>
      <c r="N15" s="353"/>
      <c r="O15" s="353"/>
    </row>
    <row r="16" spans="1:15" ht="15.75">
      <c r="A16" s="287"/>
      <c r="B16" s="355" t="s">
        <v>52</v>
      </c>
      <c r="C16" s="78" t="s">
        <v>99</v>
      </c>
      <c r="D16" s="275"/>
      <c r="E16" s="356">
        <v>4877783</v>
      </c>
      <c r="F16" s="356">
        <v>2373000</v>
      </c>
      <c r="G16" s="357">
        <f t="shared" si="0"/>
        <v>7250783</v>
      </c>
      <c r="H16" s="356">
        <v>4397754</v>
      </c>
      <c r="I16" s="356">
        <v>2191958</v>
      </c>
      <c r="J16" s="358">
        <v>6589712</v>
      </c>
      <c r="K16" s="353"/>
      <c r="L16" s="353"/>
      <c r="M16" s="353"/>
      <c r="N16" s="353"/>
      <c r="O16" s="353"/>
    </row>
    <row r="17" spans="1:15" ht="15.75">
      <c r="A17" s="287"/>
      <c r="B17" s="359" t="s">
        <v>53</v>
      </c>
      <c r="C17" s="78" t="s">
        <v>100</v>
      </c>
      <c r="D17" s="275"/>
      <c r="E17" s="356">
        <v>124836105</v>
      </c>
      <c r="F17" s="356">
        <v>83448392</v>
      </c>
      <c r="G17" s="357">
        <f t="shared" si="0"/>
        <v>208284497</v>
      </c>
      <c r="H17" s="356">
        <v>98608722</v>
      </c>
      <c r="I17" s="356">
        <v>78465787</v>
      </c>
      <c r="J17" s="358">
        <v>177074509</v>
      </c>
      <c r="K17" s="353"/>
      <c r="L17" s="353"/>
      <c r="M17" s="353"/>
      <c r="N17" s="353"/>
      <c r="O17" s="353"/>
    </row>
    <row r="18" spans="1:15" ht="15.75">
      <c r="A18" s="287"/>
      <c r="B18" s="355" t="s">
        <v>32</v>
      </c>
      <c r="C18" s="78" t="s">
        <v>101</v>
      </c>
      <c r="D18" s="275"/>
      <c r="E18" s="356">
        <f>+E19+E20</f>
        <v>612449</v>
      </c>
      <c r="F18" s="356">
        <f>+F19+F20</f>
        <v>3344389</v>
      </c>
      <c r="G18" s="357">
        <f t="shared" si="0"/>
        <v>3956838</v>
      </c>
      <c r="H18" s="356">
        <v>496948</v>
      </c>
      <c r="I18" s="356">
        <v>3421615</v>
      </c>
      <c r="J18" s="358">
        <v>3918563</v>
      </c>
      <c r="K18" s="353"/>
      <c r="L18" s="353"/>
      <c r="M18" s="353"/>
      <c r="N18" s="353"/>
      <c r="O18" s="353"/>
    </row>
    <row r="19" spans="1:15" ht="15.75">
      <c r="A19" s="287"/>
      <c r="B19" s="355" t="s">
        <v>156</v>
      </c>
      <c r="C19" s="78" t="s">
        <v>102</v>
      </c>
      <c r="D19" s="275"/>
      <c r="E19" s="356">
        <v>612449</v>
      </c>
      <c r="F19" s="356">
        <v>3344389</v>
      </c>
      <c r="G19" s="357">
        <f t="shared" si="0"/>
        <v>3956838</v>
      </c>
      <c r="H19" s="356">
        <v>496948</v>
      </c>
      <c r="I19" s="356">
        <v>3421615</v>
      </c>
      <c r="J19" s="358">
        <v>3918563</v>
      </c>
      <c r="K19" s="353"/>
      <c r="L19" s="353"/>
      <c r="M19" s="353"/>
      <c r="N19" s="353"/>
      <c r="O19" s="353"/>
    </row>
    <row r="20" spans="1:15" ht="15.75">
      <c r="A20" s="287"/>
      <c r="B20" s="355" t="s">
        <v>157</v>
      </c>
      <c r="C20" s="78" t="s">
        <v>103</v>
      </c>
      <c r="D20" s="275"/>
      <c r="E20" s="356">
        <v>0</v>
      </c>
      <c r="F20" s="356">
        <v>0</v>
      </c>
      <c r="G20" s="357">
        <f t="shared" si="0"/>
        <v>0</v>
      </c>
      <c r="H20" s="356">
        <v>0</v>
      </c>
      <c r="I20" s="356">
        <v>0</v>
      </c>
      <c r="J20" s="358">
        <v>0</v>
      </c>
      <c r="K20" s="353"/>
      <c r="L20" s="353"/>
      <c r="M20" s="353"/>
      <c r="N20" s="353"/>
      <c r="O20" s="353"/>
    </row>
    <row r="21" spans="1:15" ht="15.75">
      <c r="A21" s="287"/>
      <c r="B21" s="355" t="s">
        <v>34</v>
      </c>
      <c r="C21" s="78" t="s">
        <v>104</v>
      </c>
      <c r="D21" s="275"/>
      <c r="E21" s="356">
        <f>+E22+E23</f>
        <v>292981</v>
      </c>
      <c r="F21" s="356">
        <f>+F22+F23</f>
        <v>41081524</v>
      </c>
      <c r="G21" s="357">
        <f t="shared" si="0"/>
        <v>41374505</v>
      </c>
      <c r="H21" s="356">
        <f>+H22+H23</f>
        <v>746185</v>
      </c>
      <c r="I21" s="356">
        <f>+I22+I23</f>
        <v>34313538</v>
      </c>
      <c r="J21" s="358">
        <f>+H21+I21</f>
        <v>35059723</v>
      </c>
      <c r="K21" s="353"/>
      <c r="L21" s="353"/>
      <c r="M21" s="353"/>
      <c r="N21" s="353"/>
      <c r="O21" s="353"/>
    </row>
    <row r="22" spans="1:15" ht="15.75">
      <c r="A22" s="287"/>
      <c r="B22" s="355" t="s">
        <v>286</v>
      </c>
      <c r="C22" s="78" t="s">
        <v>105</v>
      </c>
      <c r="D22" s="275"/>
      <c r="E22" s="356">
        <v>0</v>
      </c>
      <c r="F22" s="356">
        <v>0</v>
      </c>
      <c r="G22" s="357">
        <f t="shared" si="0"/>
        <v>0</v>
      </c>
      <c r="H22" s="356">
        <v>0</v>
      </c>
      <c r="I22" s="356">
        <v>0</v>
      </c>
      <c r="J22" s="358">
        <v>0</v>
      </c>
      <c r="K22" s="353"/>
      <c r="L22" s="353"/>
      <c r="M22" s="353"/>
      <c r="N22" s="353"/>
      <c r="O22" s="353"/>
    </row>
    <row r="23" spans="1:15" ht="15.75">
      <c r="A23" s="287"/>
      <c r="B23" s="355" t="s">
        <v>287</v>
      </c>
      <c r="C23" s="78" t="s">
        <v>106</v>
      </c>
      <c r="D23" s="275"/>
      <c r="E23" s="356">
        <v>292981</v>
      </c>
      <c r="F23" s="356">
        <v>41081524</v>
      </c>
      <c r="G23" s="357">
        <f t="shared" si="0"/>
        <v>41374505</v>
      </c>
      <c r="H23" s="356">
        <v>746185</v>
      </c>
      <c r="I23" s="356">
        <v>34313538</v>
      </c>
      <c r="J23" s="358">
        <v>35059723</v>
      </c>
      <c r="K23" s="353"/>
      <c r="L23" s="353"/>
      <c r="M23" s="353"/>
      <c r="N23" s="353"/>
      <c r="O23" s="353"/>
    </row>
    <row r="24" spans="1:15" ht="15.75">
      <c r="A24" s="287"/>
      <c r="B24" s="355" t="s">
        <v>35</v>
      </c>
      <c r="C24" s="78" t="s">
        <v>107</v>
      </c>
      <c r="D24" s="275"/>
      <c r="E24" s="356">
        <v>0</v>
      </c>
      <c r="F24" s="356">
        <v>0</v>
      </c>
      <c r="G24" s="357">
        <f t="shared" si="0"/>
        <v>0</v>
      </c>
      <c r="H24" s="356">
        <v>0</v>
      </c>
      <c r="I24" s="356">
        <v>0</v>
      </c>
      <c r="J24" s="358">
        <v>0</v>
      </c>
      <c r="K24" s="353"/>
      <c r="L24" s="353"/>
      <c r="M24" s="353"/>
      <c r="N24" s="353"/>
      <c r="O24" s="353"/>
    </row>
    <row r="25" spans="1:15" ht="15.75">
      <c r="A25" s="287"/>
      <c r="B25" s="355" t="s">
        <v>45</v>
      </c>
      <c r="C25" s="78" t="s">
        <v>108</v>
      </c>
      <c r="D25" s="275"/>
      <c r="E25" s="356">
        <f>+E26+E27</f>
        <v>10594740</v>
      </c>
      <c r="F25" s="356">
        <f>+F26+F27</f>
        <v>144638</v>
      </c>
      <c r="G25" s="357">
        <f>+E25+F25</f>
        <v>10739378</v>
      </c>
      <c r="H25" s="356">
        <v>5358300</v>
      </c>
      <c r="I25" s="356">
        <v>295471</v>
      </c>
      <c r="J25" s="358">
        <v>5653771</v>
      </c>
      <c r="K25" s="353"/>
      <c r="L25" s="353"/>
      <c r="M25" s="353"/>
      <c r="N25" s="353"/>
      <c r="O25" s="353"/>
    </row>
    <row r="26" spans="1:15" ht="15.75">
      <c r="A26" s="287"/>
      <c r="B26" s="355" t="s">
        <v>230</v>
      </c>
      <c r="C26" s="78" t="s">
        <v>109</v>
      </c>
      <c r="D26" s="275"/>
      <c r="E26" s="356">
        <v>10594740</v>
      </c>
      <c r="F26" s="356">
        <v>144638</v>
      </c>
      <c r="G26" s="357">
        <f t="shared" si="0"/>
        <v>10739378</v>
      </c>
      <c r="H26" s="356">
        <v>5358300</v>
      </c>
      <c r="I26" s="356">
        <v>295471</v>
      </c>
      <c r="J26" s="358">
        <v>5653771</v>
      </c>
      <c r="K26" s="353"/>
      <c r="L26" s="353"/>
      <c r="M26" s="353"/>
      <c r="N26" s="353"/>
      <c r="O26" s="353"/>
    </row>
    <row r="27" spans="1:15" ht="15.75">
      <c r="A27" s="287"/>
      <c r="B27" s="355" t="s">
        <v>231</v>
      </c>
      <c r="C27" s="78" t="s">
        <v>110</v>
      </c>
      <c r="D27" s="275"/>
      <c r="E27" s="356">
        <v>0</v>
      </c>
      <c r="F27" s="356">
        <v>0</v>
      </c>
      <c r="G27" s="357">
        <f t="shared" si="0"/>
        <v>0</v>
      </c>
      <c r="H27" s="356">
        <v>0</v>
      </c>
      <c r="I27" s="356">
        <v>0</v>
      </c>
      <c r="J27" s="358">
        <v>0</v>
      </c>
      <c r="K27" s="353"/>
      <c r="L27" s="353"/>
      <c r="M27" s="353"/>
      <c r="N27" s="353"/>
      <c r="O27" s="353"/>
    </row>
    <row r="28" spans="1:15" ht="15.75">
      <c r="A28" s="287"/>
      <c r="B28" s="355" t="s">
        <v>233</v>
      </c>
      <c r="C28" s="78" t="s">
        <v>111</v>
      </c>
      <c r="D28" s="275"/>
      <c r="E28" s="356">
        <v>0</v>
      </c>
      <c r="F28" s="356">
        <v>0</v>
      </c>
      <c r="G28" s="357">
        <f t="shared" si="0"/>
        <v>0</v>
      </c>
      <c r="H28" s="356">
        <v>0</v>
      </c>
      <c r="I28" s="356">
        <v>0</v>
      </c>
      <c r="J28" s="358">
        <v>0</v>
      </c>
      <c r="K28" s="353"/>
      <c r="L28" s="353"/>
      <c r="M28" s="353"/>
      <c r="N28" s="353"/>
      <c r="O28" s="353"/>
    </row>
    <row r="29" spans="1:15" ht="15.75">
      <c r="A29" s="287"/>
      <c r="B29" s="355" t="s">
        <v>234</v>
      </c>
      <c r="C29" s="14" t="s">
        <v>112</v>
      </c>
      <c r="D29" s="275"/>
      <c r="E29" s="356">
        <v>0</v>
      </c>
      <c r="F29" s="356">
        <v>0</v>
      </c>
      <c r="G29" s="357">
        <f t="shared" si="0"/>
        <v>0</v>
      </c>
      <c r="H29" s="356">
        <v>0</v>
      </c>
      <c r="I29" s="356">
        <v>0</v>
      </c>
      <c r="J29" s="358">
        <v>0</v>
      </c>
      <c r="K29" s="353"/>
      <c r="L29" s="353"/>
      <c r="M29" s="353"/>
      <c r="N29" s="353"/>
      <c r="O29" s="353"/>
    </row>
    <row r="30" spans="1:15" ht="15.75">
      <c r="A30" s="287"/>
      <c r="B30" s="355" t="s">
        <v>288</v>
      </c>
      <c r="C30" s="78" t="s">
        <v>113</v>
      </c>
      <c r="D30" s="275"/>
      <c r="E30" s="356">
        <v>0</v>
      </c>
      <c r="F30" s="356">
        <v>940030</v>
      </c>
      <c r="G30" s="357">
        <f t="shared" si="0"/>
        <v>940030</v>
      </c>
      <c r="H30" s="356">
        <v>0</v>
      </c>
      <c r="I30" s="356">
        <v>646094</v>
      </c>
      <c r="J30" s="358">
        <v>646094</v>
      </c>
      <c r="K30" s="353"/>
      <c r="L30" s="353"/>
      <c r="M30" s="353"/>
      <c r="N30" s="353"/>
      <c r="O30" s="353"/>
    </row>
    <row r="31" spans="1:15" ht="15.75">
      <c r="A31" s="287"/>
      <c r="B31" s="355" t="s">
        <v>289</v>
      </c>
      <c r="C31" s="78" t="s">
        <v>114</v>
      </c>
      <c r="D31" s="275"/>
      <c r="E31" s="356">
        <v>0</v>
      </c>
      <c r="F31" s="356">
        <v>0</v>
      </c>
      <c r="G31" s="357">
        <f t="shared" si="0"/>
        <v>0</v>
      </c>
      <c r="H31" s="356">
        <v>0</v>
      </c>
      <c r="I31" s="356">
        <v>0</v>
      </c>
      <c r="J31" s="358">
        <v>0</v>
      </c>
      <c r="K31" s="353"/>
      <c r="L31" s="353"/>
      <c r="M31" s="353"/>
      <c r="N31" s="353"/>
      <c r="O31" s="353"/>
    </row>
    <row r="32" spans="1:15" ht="15.75">
      <c r="A32" s="274"/>
      <c r="B32" s="360" t="s">
        <v>15</v>
      </c>
      <c r="C32" s="277" t="s">
        <v>115</v>
      </c>
      <c r="D32" s="544" t="s">
        <v>245</v>
      </c>
      <c r="E32" s="24">
        <f>+E33+E47</f>
        <v>331629477</v>
      </c>
      <c r="F32" s="24">
        <f>+F33+F47</f>
        <v>60013404</v>
      </c>
      <c r="G32" s="22">
        <f t="shared" si="0"/>
        <v>391642881</v>
      </c>
      <c r="H32" s="24">
        <f>+H33+H47</f>
        <v>218307341</v>
      </c>
      <c r="I32" s="24">
        <f>+I33+I47</f>
        <v>31192316</v>
      </c>
      <c r="J32" s="23">
        <f>+H32+I32</f>
        <v>249499657</v>
      </c>
      <c r="K32" s="353"/>
      <c r="L32" s="353"/>
      <c r="M32" s="353"/>
      <c r="N32" s="353"/>
      <c r="O32" s="353"/>
    </row>
    <row r="33" spans="1:15" ht="15.75">
      <c r="A33" s="274"/>
      <c r="B33" s="355" t="s">
        <v>36</v>
      </c>
      <c r="C33" s="78" t="s">
        <v>116</v>
      </c>
      <c r="D33" s="275"/>
      <c r="E33" s="356">
        <f>+SUM(E34:E46)</f>
        <v>327763987</v>
      </c>
      <c r="F33" s="356">
        <f>+SUM(F34:F46)</f>
        <v>47217005</v>
      </c>
      <c r="G33" s="357">
        <f t="shared" si="0"/>
        <v>374980992</v>
      </c>
      <c r="H33" s="356">
        <f>+SUM(H34:H46)</f>
        <v>215581203</v>
      </c>
      <c r="I33" s="356">
        <f>+SUM(I34:I46)</f>
        <v>19686627</v>
      </c>
      <c r="J33" s="358">
        <f>+H33+I33</f>
        <v>235267830</v>
      </c>
      <c r="K33" s="353"/>
      <c r="L33" s="353"/>
      <c r="M33" s="353"/>
      <c r="N33" s="353"/>
      <c r="O33" s="353"/>
    </row>
    <row r="34" spans="1:15" ht="15.75">
      <c r="A34" s="274"/>
      <c r="B34" s="355" t="s">
        <v>54</v>
      </c>
      <c r="C34" s="78" t="s">
        <v>256</v>
      </c>
      <c r="D34" s="275"/>
      <c r="E34" s="356">
        <v>2349739</v>
      </c>
      <c r="F34" s="356">
        <v>39553049</v>
      </c>
      <c r="G34" s="357">
        <f>+E34+F34</f>
        <v>41902788</v>
      </c>
      <c r="H34" s="356">
        <v>5186628</v>
      </c>
      <c r="I34" s="356">
        <v>13131771</v>
      </c>
      <c r="J34" s="358">
        <v>18318399</v>
      </c>
      <c r="K34" s="353"/>
      <c r="L34" s="353"/>
      <c r="M34" s="353"/>
      <c r="N34" s="353"/>
      <c r="O34" s="353"/>
    </row>
    <row r="35" spans="1:15" ht="15.75">
      <c r="A35" s="274"/>
      <c r="B35" s="355" t="s">
        <v>55</v>
      </c>
      <c r="C35" s="78" t="s">
        <v>257</v>
      </c>
      <c r="D35" s="275"/>
      <c r="E35" s="356">
        <v>0</v>
      </c>
      <c r="F35" s="356">
        <v>0</v>
      </c>
      <c r="G35" s="357">
        <f t="shared" si="0"/>
        <v>0</v>
      </c>
      <c r="H35" s="356">
        <v>0</v>
      </c>
      <c r="I35" s="356">
        <v>0</v>
      </c>
      <c r="J35" s="358">
        <v>0</v>
      </c>
      <c r="K35" s="353"/>
      <c r="L35" s="353"/>
      <c r="M35" s="353"/>
      <c r="N35" s="353"/>
      <c r="O35" s="353"/>
    </row>
    <row r="36" spans="1:15" ht="15.75">
      <c r="A36" s="274"/>
      <c r="B36" s="355" t="s">
        <v>56</v>
      </c>
      <c r="C36" s="78" t="s">
        <v>117</v>
      </c>
      <c r="D36" s="275"/>
      <c r="E36" s="356">
        <v>85000</v>
      </c>
      <c r="F36" s="356">
        <v>6379</v>
      </c>
      <c r="G36" s="357">
        <f t="shared" si="0"/>
        <v>91379</v>
      </c>
      <c r="H36" s="356">
        <v>0</v>
      </c>
      <c r="I36" s="356">
        <v>6102</v>
      </c>
      <c r="J36" s="358">
        <v>6102</v>
      </c>
      <c r="K36" s="353"/>
      <c r="L36" s="353"/>
      <c r="M36" s="353"/>
      <c r="N36" s="353"/>
      <c r="O36" s="353"/>
    </row>
    <row r="37" spans="1:15" ht="15.75">
      <c r="A37" s="274"/>
      <c r="B37" s="355" t="s">
        <v>284</v>
      </c>
      <c r="C37" s="78" t="s">
        <v>118</v>
      </c>
      <c r="D37" s="275"/>
      <c r="E37" s="356">
        <v>89882948</v>
      </c>
      <c r="F37" s="356">
        <v>5308309</v>
      </c>
      <c r="G37" s="357">
        <f t="shared" si="0"/>
        <v>95191257</v>
      </c>
      <c r="H37" s="356">
        <v>66318811</v>
      </c>
      <c r="I37" s="356">
        <v>4373698</v>
      </c>
      <c r="J37" s="358">
        <v>70692509</v>
      </c>
      <c r="K37" s="353"/>
      <c r="L37" s="353"/>
      <c r="M37" s="353"/>
      <c r="N37" s="353"/>
      <c r="O37" s="353"/>
    </row>
    <row r="38" spans="1:15" ht="15.75">
      <c r="A38" s="274"/>
      <c r="B38" s="355" t="s">
        <v>290</v>
      </c>
      <c r="C38" s="78" t="s">
        <v>119</v>
      </c>
      <c r="D38" s="275"/>
      <c r="E38" s="356">
        <v>0</v>
      </c>
      <c r="F38" s="356">
        <v>0</v>
      </c>
      <c r="G38" s="357">
        <f t="shared" si="0"/>
        <v>0</v>
      </c>
      <c r="H38" s="356">
        <v>0</v>
      </c>
      <c r="I38" s="356">
        <v>0</v>
      </c>
      <c r="J38" s="358">
        <v>0</v>
      </c>
      <c r="K38" s="353"/>
      <c r="L38" s="353"/>
      <c r="M38" s="353"/>
      <c r="N38" s="353"/>
      <c r="O38" s="353"/>
    </row>
    <row r="39" spans="1:15" ht="15.75">
      <c r="A39" s="274"/>
      <c r="B39" s="355" t="s">
        <v>291</v>
      </c>
      <c r="C39" s="78" t="s">
        <v>120</v>
      </c>
      <c r="D39" s="275"/>
      <c r="E39" s="356">
        <v>0</v>
      </c>
      <c r="F39" s="356">
        <v>0</v>
      </c>
      <c r="G39" s="357">
        <f t="shared" si="0"/>
        <v>0</v>
      </c>
      <c r="H39" s="356">
        <v>0</v>
      </c>
      <c r="I39" s="356">
        <v>0</v>
      </c>
      <c r="J39" s="358">
        <v>0</v>
      </c>
      <c r="K39" s="353"/>
      <c r="L39" s="353"/>
      <c r="M39" s="353"/>
      <c r="N39" s="353"/>
      <c r="O39" s="353"/>
    </row>
    <row r="40" spans="1:15" ht="15.75">
      <c r="A40" s="274"/>
      <c r="B40" s="355" t="s">
        <v>292</v>
      </c>
      <c r="C40" s="14" t="s">
        <v>258</v>
      </c>
      <c r="D40" s="275"/>
      <c r="E40" s="356">
        <v>9022264</v>
      </c>
      <c r="F40" s="356">
        <v>0</v>
      </c>
      <c r="G40" s="357">
        <f t="shared" si="0"/>
        <v>9022264</v>
      </c>
      <c r="H40" s="356">
        <v>5515488</v>
      </c>
      <c r="I40" s="356">
        <v>0</v>
      </c>
      <c r="J40" s="358">
        <v>5515488</v>
      </c>
      <c r="K40" s="353"/>
      <c r="L40" s="353"/>
      <c r="M40" s="353"/>
      <c r="N40" s="353"/>
      <c r="O40" s="353"/>
    </row>
    <row r="41" spans="1:15" ht="15.75">
      <c r="A41" s="274"/>
      <c r="B41" s="355" t="s">
        <v>293</v>
      </c>
      <c r="C41" s="14" t="s">
        <v>121</v>
      </c>
      <c r="D41" s="275"/>
      <c r="E41" s="356">
        <v>454511</v>
      </c>
      <c r="F41" s="356">
        <v>0</v>
      </c>
      <c r="G41" s="357">
        <f t="shared" si="0"/>
        <v>454511</v>
      </c>
      <c r="H41" s="356">
        <v>342576</v>
      </c>
      <c r="I41" s="356">
        <v>0</v>
      </c>
      <c r="J41" s="358">
        <v>342576</v>
      </c>
      <c r="K41" s="353"/>
      <c r="L41" s="353"/>
      <c r="M41" s="353"/>
      <c r="N41" s="353"/>
      <c r="O41" s="353"/>
    </row>
    <row r="42" spans="1:15" ht="15.75">
      <c r="A42" s="274"/>
      <c r="B42" s="355" t="s">
        <v>294</v>
      </c>
      <c r="C42" s="78" t="s">
        <v>122</v>
      </c>
      <c r="D42" s="275"/>
      <c r="E42" s="356">
        <v>225964087</v>
      </c>
      <c r="F42" s="356">
        <v>2114595</v>
      </c>
      <c r="G42" s="357">
        <f t="shared" si="0"/>
        <v>228078682</v>
      </c>
      <c r="H42" s="356">
        <v>138214417</v>
      </c>
      <c r="I42" s="356">
        <v>1949586</v>
      </c>
      <c r="J42" s="358">
        <v>140164003</v>
      </c>
      <c r="K42" s="353"/>
      <c r="L42" s="353"/>
      <c r="M42" s="353"/>
      <c r="N42" s="353"/>
      <c r="O42" s="353"/>
    </row>
    <row r="43" spans="1:15" ht="15.75">
      <c r="A43" s="274"/>
      <c r="B43" s="355" t="s">
        <v>295</v>
      </c>
      <c r="C43" s="78" t="s">
        <v>281</v>
      </c>
      <c r="D43" s="275"/>
      <c r="E43" s="356">
        <v>5438</v>
      </c>
      <c r="F43" s="356">
        <v>0</v>
      </c>
      <c r="G43" s="357">
        <f>+E43+F43</f>
        <v>5438</v>
      </c>
      <c r="H43" s="356">
        <v>3283</v>
      </c>
      <c r="I43" s="356">
        <v>0</v>
      </c>
      <c r="J43" s="358">
        <v>3283</v>
      </c>
      <c r="K43" s="353"/>
      <c r="L43" s="353"/>
      <c r="M43" s="353"/>
      <c r="N43" s="353"/>
      <c r="O43" s="353"/>
    </row>
    <row r="44" spans="1:15" ht="15.75">
      <c r="A44" s="274"/>
      <c r="B44" s="355" t="s">
        <v>296</v>
      </c>
      <c r="C44" s="14" t="s">
        <v>123</v>
      </c>
      <c r="D44" s="275"/>
      <c r="E44" s="356">
        <v>0</v>
      </c>
      <c r="F44" s="356">
        <v>0</v>
      </c>
      <c r="G44" s="357">
        <f t="shared" si="0"/>
        <v>0</v>
      </c>
      <c r="H44" s="356">
        <v>0</v>
      </c>
      <c r="I44" s="356">
        <v>0</v>
      </c>
      <c r="J44" s="358">
        <v>0</v>
      </c>
      <c r="K44" s="353"/>
      <c r="L44" s="353"/>
      <c r="M44" s="353"/>
      <c r="N44" s="353"/>
      <c r="O44" s="353"/>
    </row>
    <row r="45" spans="1:15" ht="15.75">
      <c r="A45" s="274"/>
      <c r="B45" s="355" t="s">
        <v>297</v>
      </c>
      <c r="C45" s="14" t="s">
        <v>124</v>
      </c>
      <c r="D45" s="275"/>
      <c r="E45" s="356">
        <v>0</v>
      </c>
      <c r="F45" s="356">
        <v>0</v>
      </c>
      <c r="G45" s="357">
        <f t="shared" si="0"/>
        <v>0</v>
      </c>
      <c r="H45" s="356">
        <v>0</v>
      </c>
      <c r="I45" s="356">
        <v>0</v>
      </c>
      <c r="J45" s="358">
        <v>0</v>
      </c>
      <c r="K45" s="353"/>
      <c r="L45" s="353"/>
      <c r="M45" s="353"/>
      <c r="N45" s="353"/>
      <c r="O45" s="353"/>
    </row>
    <row r="46" spans="1:15" ht="15.75">
      <c r="A46" s="274"/>
      <c r="B46" s="355" t="s">
        <v>298</v>
      </c>
      <c r="C46" s="78" t="s">
        <v>125</v>
      </c>
      <c r="D46" s="275"/>
      <c r="E46" s="356">
        <v>0</v>
      </c>
      <c r="F46" s="356">
        <v>234673</v>
      </c>
      <c r="G46" s="357">
        <f t="shared" si="0"/>
        <v>234673</v>
      </c>
      <c r="H46" s="356">
        <v>0</v>
      </c>
      <c r="I46" s="356">
        <v>225470</v>
      </c>
      <c r="J46" s="358">
        <v>225470</v>
      </c>
      <c r="K46" s="353"/>
      <c r="L46" s="353"/>
      <c r="M46" s="353"/>
      <c r="N46" s="353"/>
      <c r="O46" s="353"/>
    </row>
    <row r="47" spans="1:15" ht="15.75">
      <c r="A47" s="274"/>
      <c r="B47" s="355" t="s">
        <v>37</v>
      </c>
      <c r="C47" s="78" t="s">
        <v>126</v>
      </c>
      <c r="D47" s="275"/>
      <c r="E47" s="356">
        <f>+E48+E49</f>
        <v>3865490</v>
      </c>
      <c r="F47" s="356">
        <f>+F48+F49</f>
        <v>12796399</v>
      </c>
      <c r="G47" s="357">
        <f t="shared" si="0"/>
        <v>16661889</v>
      </c>
      <c r="H47" s="356">
        <f>+H48+H49</f>
        <v>2726138</v>
      </c>
      <c r="I47" s="356">
        <f>+I48+I49</f>
        <v>11505689</v>
      </c>
      <c r="J47" s="358">
        <f>+H47+I47</f>
        <v>14231827</v>
      </c>
      <c r="K47" s="353"/>
      <c r="L47" s="353"/>
      <c r="M47" s="353"/>
      <c r="N47" s="353"/>
      <c r="O47" s="353"/>
    </row>
    <row r="48" spans="1:15" ht="15.75">
      <c r="A48" s="274"/>
      <c r="B48" s="355" t="s">
        <v>161</v>
      </c>
      <c r="C48" s="78" t="s">
        <v>127</v>
      </c>
      <c r="D48" s="275"/>
      <c r="E48" s="356">
        <v>601500</v>
      </c>
      <c r="F48" s="356">
        <v>10348589</v>
      </c>
      <c r="G48" s="357">
        <f t="shared" si="0"/>
        <v>10950089</v>
      </c>
      <c r="H48" s="356">
        <v>614415</v>
      </c>
      <c r="I48" s="356">
        <v>8683209</v>
      </c>
      <c r="J48" s="358">
        <v>9297624</v>
      </c>
      <c r="K48" s="353"/>
      <c r="L48" s="353"/>
      <c r="M48" s="353"/>
      <c r="N48" s="353"/>
      <c r="O48" s="353"/>
    </row>
    <row r="49" spans="1:15" ht="15.75">
      <c r="A49" s="274"/>
      <c r="B49" s="355" t="s">
        <v>162</v>
      </c>
      <c r="C49" s="78" t="s">
        <v>128</v>
      </c>
      <c r="D49" s="275"/>
      <c r="E49" s="356">
        <v>3263990</v>
      </c>
      <c r="F49" s="356">
        <v>2447810</v>
      </c>
      <c r="G49" s="357">
        <f t="shared" si="0"/>
        <v>5711800</v>
      </c>
      <c r="H49" s="356">
        <v>2111723</v>
      </c>
      <c r="I49" s="356">
        <v>2822480</v>
      </c>
      <c r="J49" s="358">
        <v>4934203</v>
      </c>
      <c r="K49" s="353"/>
      <c r="L49" s="353"/>
      <c r="M49" s="353"/>
      <c r="N49" s="353"/>
      <c r="O49" s="353"/>
    </row>
    <row r="50" spans="1:15" ht="15.75">
      <c r="A50" s="274"/>
      <c r="B50" s="277" t="s">
        <v>14</v>
      </c>
      <c r="C50" s="277" t="s">
        <v>129</v>
      </c>
      <c r="D50" s="544" t="s">
        <v>537</v>
      </c>
      <c r="E50" s="24">
        <f>+E51+E55</f>
        <v>375960282</v>
      </c>
      <c r="F50" s="24">
        <f>+F51+F55</f>
        <v>800439393</v>
      </c>
      <c r="G50" s="22">
        <f t="shared" si="0"/>
        <v>1176399675</v>
      </c>
      <c r="H50" s="24">
        <f>+H51+H55</f>
        <v>343182680</v>
      </c>
      <c r="I50" s="24">
        <f>+I51+I55</f>
        <v>737825541</v>
      </c>
      <c r="J50" s="23">
        <f>+H50+I50</f>
        <v>1081008221</v>
      </c>
      <c r="K50" s="353"/>
      <c r="L50" s="353"/>
      <c r="M50" s="353"/>
      <c r="N50" s="353"/>
      <c r="O50" s="353"/>
    </row>
    <row r="51" spans="1:15" ht="15.75">
      <c r="A51" s="274"/>
      <c r="B51" s="361" t="s">
        <v>39</v>
      </c>
      <c r="C51" s="78" t="s">
        <v>167</v>
      </c>
      <c r="D51" s="362"/>
      <c r="E51" s="356">
        <f>+SUM(E52:E54)</f>
        <v>8599805</v>
      </c>
      <c r="F51" s="356">
        <f>+SUM(F52:F54)</f>
        <v>54581549</v>
      </c>
      <c r="G51" s="357">
        <f t="shared" si="0"/>
        <v>63181354</v>
      </c>
      <c r="H51" s="356">
        <f>+SUM(H52:H54)</f>
        <v>6845713</v>
      </c>
      <c r="I51" s="356">
        <f>+SUM(I52:I54)</f>
        <v>63054448</v>
      </c>
      <c r="J51" s="358">
        <f>+H51+I51</f>
        <v>69900161</v>
      </c>
      <c r="K51" s="353"/>
      <c r="L51" s="353"/>
      <c r="M51" s="353"/>
      <c r="N51" s="353"/>
      <c r="O51" s="353"/>
    </row>
    <row r="52" spans="1:15" ht="15.75">
      <c r="A52" s="274"/>
      <c r="B52" s="361" t="s">
        <v>40</v>
      </c>
      <c r="C52" s="26" t="s">
        <v>168</v>
      </c>
      <c r="D52" s="362"/>
      <c r="E52" s="356">
        <v>0</v>
      </c>
      <c r="F52" s="356">
        <v>20474445</v>
      </c>
      <c r="G52" s="357">
        <f t="shared" si="0"/>
        <v>20474445</v>
      </c>
      <c r="H52" s="356">
        <v>0</v>
      </c>
      <c r="I52" s="356">
        <v>18740678</v>
      </c>
      <c r="J52" s="358">
        <v>18740678</v>
      </c>
      <c r="K52" s="353"/>
      <c r="L52" s="353"/>
      <c r="M52" s="353"/>
      <c r="N52" s="353"/>
      <c r="O52" s="353"/>
    </row>
    <row r="53" spans="1:15" ht="15.75">
      <c r="A53" s="274"/>
      <c r="B53" s="361" t="s">
        <v>41</v>
      </c>
      <c r="C53" s="26" t="s">
        <v>169</v>
      </c>
      <c r="D53" s="362"/>
      <c r="E53" s="356">
        <v>8599805</v>
      </c>
      <c r="F53" s="356">
        <v>34107104</v>
      </c>
      <c r="G53" s="357">
        <f t="shared" si="0"/>
        <v>42706909</v>
      </c>
      <c r="H53" s="356">
        <v>6845713</v>
      </c>
      <c r="I53" s="356">
        <v>44313770</v>
      </c>
      <c r="J53" s="358">
        <v>51159483</v>
      </c>
      <c r="K53" s="353"/>
      <c r="L53" s="353"/>
      <c r="M53" s="353"/>
      <c r="N53" s="353"/>
      <c r="O53" s="353"/>
    </row>
    <row r="54" spans="1:15" ht="15.75">
      <c r="A54" s="274"/>
      <c r="B54" s="361" t="s">
        <v>92</v>
      </c>
      <c r="C54" s="26" t="s">
        <v>171</v>
      </c>
      <c r="D54" s="362"/>
      <c r="E54" s="356">
        <v>0</v>
      </c>
      <c r="F54" s="356">
        <v>0</v>
      </c>
      <c r="G54" s="357">
        <f t="shared" si="0"/>
        <v>0</v>
      </c>
      <c r="H54" s="356">
        <v>0</v>
      </c>
      <c r="I54" s="356">
        <v>0</v>
      </c>
      <c r="J54" s="358">
        <v>0</v>
      </c>
      <c r="K54" s="353"/>
      <c r="L54" s="353"/>
      <c r="M54" s="353"/>
      <c r="N54" s="353"/>
      <c r="O54" s="353"/>
    </row>
    <row r="55" spans="1:15" ht="15.75">
      <c r="A55" s="274"/>
      <c r="B55" s="361" t="s">
        <v>42</v>
      </c>
      <c r="C55" s="26" t="s">
        <v>170</v>
      </c>
      <c r="D55" s="362"/>
      <c r="E55" s="356">
        <f>+E56+E59+E64+E71+E74+E77</f>
        <v>367360477</v>
      </c>
      <c r="F55" s="356">
        <f>+F56+F59+F64+F71+F74+F77</f>
        <v>745857844</v>
      </c>
      <c r="G55" s="357">
        <f>+E55+F55</f>
        <v>1113218321</v>
      </c>
      <c r="H55" s="356">
        <f>+H56+H59+H64+H71+H74+H77</f>
        <v>336336967</v>
      </c>
      <c r="I55" s="356">
        <f>+I56+I59+I64+I71+I74+I77</f>
        <v>674771093</v>
      </c>
      <c r="J55" s="358">
        <f>+H55+I55</f>
        <v>1011108060</v>
      </c>
      <c r="K55" s="353"/>
      <c r="L55" s="353"/>
      <c r="M55" s="353"/>
      <c r="N55" s="353"/>
      <c r="O55" s="353"/>
    </row>
    <row r="56" spans="1:15" ht="15.75">
      <c r="A56" s="274"/>
      <c r="B56" s="363" t="s">
        <v>187</v>
      </c>
      <c r="C56" s="78" t="s">
        <v>130</v>
      </c>
      <c r="D56" s="362"/>
      <c r="E56" s="356">
        <f>+E57+E58</f>
        <v>16590847</v>
      </c>
      <c r="F56" s="356">
        <f>+F57+F58</f>
        <v>28336258</v>
      </c>
      <c r="G56" s="357">
        <f>+G57+G58</f>
        <v>44927105</v>
      </c>
      <c r="H56" s="356">
        <f>+H57+H58</f>
        <v>28750548</v>
      </c>
      <c r="I56" s="356">
        <f>+I57+I58</f>
        <v>36107056</v>
      </c>
      <c r="J56" s="358">
        <f>+J57+J58</f>
        <v>64857604</v>
      </c>
      <c r="K56" s="353"/>
      <c r="L56" s="353"/>
      <c r="M56" s="353"/>
      <c r="N56" s="353"/>
      <c r="O56" s="353"/>
    </row>
    <row r="57" spans="1:15" ht="15.75">
      <c r="A57" s="274"/>
      <c r="B57" s="288" t="s">
        <v>209</v>
      </c>
      <c r="C57" s="78" t="s">
        <v>193</v>
      </c>
      <c r="D57" s="362"/>
      <c r="E57" s="356">
        <v>15646895</v>
      </c>
      <c r="F57" s="356">
        <v>7403424</v>
      </c>
      <c r="G57" s="357">
        <f>+E57+F57</f>
        <v>23050319</v>
      </c>
      <c r="H57" s="356">
        <v>26847707</v>
      </c>
      <c r="I57" s="356">
        <v>6125174</v>
      </c>
      <c r="J57" s="358">
        <v>32972881</v>
      </c>
      <c r="K57" s="353"/>
      <c r="L57" s="353"/>
      <c r="M57" s="353"/>
      <c r="N57" s="353"/>
      <c r="O57" s="353"/>
    </row>
    <row r="58" spans="1:15" ht="15.75">
      <c r="A58" s="274"/>
      <c r="B58" s="288" t="s">
        <v>210</v>
      </c>
      <c r="C58" s="78" t="s">
        <v>194</v>
      </c>
      <c r="D58" s="362"/>
      <c r="E58" s="356">
        <v>943952</v>
      </c>
      <c r="F58" s="356">
        <v>20932834</v>
      </c>
      <c r="G58" s="357">
        <f>+E58+F58</f>
        <v>21876786</v>
      </c>
      <c r="H58" s="356">
        <v>1902841</v>
      </c>
      <c r="I58" s="356">
        <v>29981882</v>
      </c>
      <c r="J58" s="358">
        <v>31884723</v>
      </c>
      <c r="K58" s="353"/>
      <c r="L58" s="353"/>
      <c r="M58" s="353"/>
      <c r="N58" s="353"/>
      <c r="O58" s="353"/>
    </row>
    <row r="59" spans="1:15" ht="15.75">
      <c r="A59" s="274"/>
      <c r="B59" s="288" t="s">
        <v>188</v>
      </c>
      <c r="C59" s="78" t="s">
        <v>131</v>
      </c>
      <c r="D59" s="362"/>
      <c r="E59" s="356">
        <f>SUM(E60:E63)</f>
        <v>189480786</v>
      </c>
      <c r="F59" s="356">
        <f>SUM(F60:F63)</f>
        <v>465101724</v>
      </c>
      <c r="G59" s="357">
        <f aca="true" t="shared" si="1" ref="G59:G96">+E59+F59</f>
        <v>654582510</v>
      </c>
      <c r="H59" s="356">
        <f>SUM(H60:H63)</f>
        <v>242486045</v>
      </c>
      <c r="I59" s="356">
        <f>SUM(I60:I63)</f>
        <v>484949862</v>
      </c>
      <c r="J59" s="358">
        <f>+H59+I59</f>
        <v>727435907</v>
      </c>
      <c r="K59" s="353"/>
      <c r="L59" s="353"/>
      <c r="M59" s="353"/>
      <c r="N59" s="353"/>
      <c r="O59" s="353"/>
    </row>
    <row r="60" spans="1:15" ht="15.75">
      <c r="A60" s="274"/>
      <c r="B60" s="288" t="s">
        <v>172</v>
      </c>
      <c r="C60" s="78" t="s">
        <v>195</v>
      </c>
      <c r="D60" s="362"/>
      <c r="E60" s="356">
        <v>2505211</v>
      </c>
      <c r="F60" s="356">
        <v>155870759</v>
      </c>
      <c r="G60" s="357">
        <f t="shared" si="1"/>
        <v>158375970</v>
      </c>
      <c r="H60" s="356">
        <v>14428681</v>
      </c>
      <c r="I60" s="356">
        <v>193137881</v>
      </c>
      <c r="J60" s="358">
        <v>207566562</v>
      </c>
      <c r="K60" s="353"/>
      <c r="L60" s="353"/>
      <c r="M60" s="353"/>
      <c r="N60" s="353"/>
      <c r="O60" s="353"/>
    </row>
    <row r="61" spans="1:15" ht="15.75">
      <c r="A61" s="274"/>
      <c r="B61" s="288" t="s">
        <v>173</v>
      </c>
      <c r="C61" s="78" t="s">
        <v>196</v>
      </c>
      <c r="D61" s="362"/>
      <c r="E61" s="356">
        <v>75702031</v>
      </c>
      <c r="F61" s="356">
        <v>104019789</v>
      </c>
      <c r="G61" s="357">
        <f t="shared" si="1"/>
        <v>179721820</v>
      </c>
      <c r="H61" s="356">
        <v>130336228</v>
      </c>
      <c r="I61" s="356">
        <v>94361813</v>
      </c>
      <c r="J61" s="358">
        <v>224698041</v>
      </c>
      <c r="K61" s="353"/>
      <c r="L61" s="353"/>
      <c r="M61" s="353"/>
      <c r="N61" s="353"/>
      <c r="O61" s="353"/>
    </row>
    <row r="62" spans="1:15" ht="15.75">
      <c r="A62" s="274"/>
      <c r="B62" s="288" t="s">
        <v>211</v>
      </c>
      <c r="C62" s="78" t="s">
        <v>197</v>
      </c>
      <c r="D62" s="362"/>
      <c r="E62" s="356">
        <v>55636772</v>
      </c>
      <c r="F62" s="356">
        <v>102605588</v>
      </c>
      <c r="G62" s="357">
        <f t="shared" si="1"/>
        <v>158242360</v>
      </c>
      <c r="H62" s="356">
        <v>48860568</v>
      </c>
      <c r="I62" s="356">
        <v>98725084</v>
      </c>
      <c r="J62" s="358">
        <v>147585652</v>
      </c>
      <c r="K62" s="353"/>
      <c r="L62" s="353"/>
      <c r="M62" s="353"/>
      <c r="N62" s="353"/>
      <c r="O62" s="353"/>
    </row>
    <row r="63" spans="1:15" ht="15.75">
      <c r="A63" s="274"/>
      <c r="B63" s="288" t="s">
        <v>212</v>
      </c>
      <c r="C63" s="78" t="s">
        <v>198</v>
      </c>
      <c r="D63" s="362"/>
      <c r="E63" s="356">
        <v>55636772</v>
      </c>
      <c r="F63" s="356">
        <v>102605588</v>
      </c>
      <c r="G63" s="357">
        <f t="shared" si="1"/>
        <v>158242360</v>
      </c>
      <c r="H63" s="356">
        <v>48860568</v>
      </c>
      <c r="I63" s="356">
        <v>98725084</v>
      </c>
      <c r="J63" s="358">
        <v>147585652</v>
      </c>
      <c r="K63" s="353"/>
      <c r="L63" s="353"/>
      <c r="M63" s="353"/>
      <c r="N63" s="353"/>
      <c r="O63" s="353"/>
    </row>
    <row r="64" spans="1:15" ht="15.75">
      <c r="A64" s="274"/>
      <c r="B64" s="288" t="s">
        <v>213</v>
      </c>
      <c r="C64" s="78" t="s">
        <v>132</v>
      </c>
      <c r="D64" s="362"/>
      <c r="E64" s="356">
        <f>SUM(E65:E70)</f>
        <v>156286627</v>
      </c>
      <c r="F64" s="356">
        <f>SUM(F65:F70)</f>
        <v>161597175</v>
      </c>
      <c r="G64" s="357">
        <f t="shared" si="1"/>
        <v>317883802</v>
      </c>
      <c r="H64" s="356">
        <f>SUM(H65:H70)</f>
        <v>61410164</v>
      </c>
      <c r="I64" s="356">
        <f>SUM(I65:I70)</f>
        <v>66783796</v>
      </c>
      <c r="J64" s="358">
        <f>+H64+I64</f>
        <v>128193960</v>
      </c>
      <c r="K64" s="353"/>
      <c r="L64" s="353"/>
      <c r="M64" s="353"/>
      <c r="N64" s="353"/>
      <c r="O64" s="353"/>
    </row>
    <row r="65" spans="1:15" ht="15.75">
      <c r="A65" s="274"/>
      <c r="B65" s="288" t="s">
        <v>174</v>
      </c>
      <c r="C65" s="78" t="s">
        <v>199</v>
      </c>
      <c r="D65" s="362"/>
      <c r="E65" s="356">
        <v>154409561</v>
      </c>
      <c r="F65" s="356">
        <v>2629924</v>
      </c>
      <c r="G65" s="357">
        <f t="shared" si="1"/>
        <v>157039485</v>
      </c>
      <c r="H65" s="356">
        <v>56297080</v>
      </c>
      <c r="I65" s="356">
        <v>5668401</v>
      </c>
      <c r="J65" s="358">
        <v>61965481</v>
      </c>
      <c r="K65" s="353"/>
      <c r="L65" s="353"/>
      <c r="M65" s="353"/>
      <c r="N65" s="353"/>
      <c r="O65" s="353"/>
    </row>
    <row r="66" spans="1:15" ht="15.75">
      <c r="A66" s="274"/>
      <c r="B66" s="288" t="s">
        <v>175</v>
      </c>
      <c r="C66" s="78" t="s">
        <v>200</v>
      </c>
      <c r="D66" s="362"/>
      <c r="E66" s="356">
        <v>1706976</v>
      </c>
      <c r="F66" s="356">
        <v>151805134</v>
      </c>
      <c r="G66" s="357">
        <f t="shared" si="1"/>
        <v>153512110</v>
      </c>
      <c r="H66" s="356">
        <v>4988213</v>
      </c>
      <c r="I66" s="356">
        <v>55625430</v>
      </c>
      <c r="J66" s="358">
        <v>60613643</v>
      </c>
      <c r="K66" s="353"/>
      <c r="L66" s="353"/>
      <c r="M66" s="353"/>
      <c r="N66" s="353"/>
      <c r="O66" s="353"/>
    </row>
    <row r="67" spans="1:15" ht="15.75">
      <c r="A67" s="274"/>
      <c r="B67" s="288" t="s">
        <v>176</v>
      </c>
      <c r="C67" s="78" t="s">
        <v>201</v>
      </c>
      <c r="D67" s="362"/>
      <c r="E67" s="356">
        <v>0</v>
      </c>
      <c r="F67" s="356">
        <v>4283156</v>
      </c>
      <c r="G67" s="357">
        <f t="shared" si="1"/>
        <v>4283156</v>
      </c>
      <c r="H67" s="356">
        <v>0</v>
      </c>
      <c r="I67" s="356">
        <v>3423170</v>
      </c>
      <c r="J67" s="358">
        <v>3423170</v>
      </c>
      <c r="K67" s="353"/>
      <c r="L67" s="353"/>
      <c r="M67" s="353"/>
      <c r="N67" s="353"/>
      <c r="O67" s="353"/>
    </row>
    <row r="68" spans="1:15" ht="15.75">
      <c r="A68" s="274"/>
      <c r="B68" s="288" t="s">
        <v>214</v>
      </c>
      <c r="C68" s="78" t="s">
        <v>202</v>
      </c>
      <c r="D68" s="362"/>
      <c r="E68" s="356">
        <v>0</v>
      </c>
      <c r="F68" s="356">
        <v>2878961</v>
      </c>
      <c r="G68" s="357">
        <f t="shared" si="1"/>
        <v>2878961</v>
      </c>
      <c r="H68" s="356">
        <v>0</v>
      </c>
      <c r="I68" s="356">
        <v>2066795</v>
      </c>
      <c r="J68" s="358">
        <v>2066795</v>
      </c>
      <c r="K68" s="353"/>
      <c r="L68" s="353"/>
      <c r="M68" s="353"/>
      <c r="N68" s="353"/>
      <c r="O68" s="353"/>
    </row>
    <row r="69" spans="1:15" ht="15.75">
      <c r="A69" s="274"/>
      <c r="B69" s="288" t="s">
        <v>215</v>
      </c>
      <c r="C69" s="78" t="s">
        <v>203</v>
      </c>
      <c r="D69" s="362"/>
      <c r="E69" s="356">
        <v>6683</v>
      </c>
      <c r="F69" s="356">
        <v>0</v>
      </c>
      <c r="G69" s="357">
        <f t="shared" si="1"/>
        <v>6683</v>
      </c>
      <c r="H69" s="356">
        <v>1558</v>
      </c>
      <c r="I69" s="356">
        <v>0</v>
      </c>
      <c r="J69" s="358">
        <v>1558</v>
      </c>
      <c r="K69" s="353"/>
      <c r="L69" s="353"/>
      <c r="M69" s="353"/>
      <c r="N69" s="353"/>
      <c r="O69" s="353"/>
    </row>
    <row r="70" spans="1:15" ht="15.75">
      <c r="A70" s="274"/>
      <c r="B70" s="288" t="s">
        <v>216</v>
      </c>
      <c r="C70" s="78" t="s">
        <v>204</v>
      </c>
      <c r="D70" s="362"/>
      <c r="E70" s="356">
        <v>163407</v>
      </c>
      <c r="F70" s="356">
        <v>0</v>
      </c>
      <c r="G70" s="357">
        <f t="shared" si="1"/>
        <v>163407</v>
      </c>
      <c r="H70" s="356">
        <v>123313</v>
      </c>
      <c r="I70" s="356">
        <v>0</v>
      </c>
      <c r="J70" s="358">
        <v>123313</v>
      </c>
      <c r="K70" s="353"/>
      <c r="L70" s="353"/>
      <c r="M70" s="353"/>
      <c r="N70" s="353"/>
      <c r="O70" s="353"/>
    </row>
    <row r="71" spans="1:15" ht="15.75">
      <c r="A71" s="274"/>
      <c r="B71" s="288" t="s">
        <v>217</v>
      </c>
      <c r="C71" s="78" t="s">
        <v>133</v>
      </c>
      <c r="D71" s="362"/>
      <c r="E71" s="356">
        <f>+E72+E73</f>
        <v>2816170</v>
      </c>
      <c r="F71" s="356">
        <f>+F72+F73</f>
        <v>2576375</v>
      </c>
      <c r="G71" s="357">
        <f>+E71+F71</f>
        <v>5392545</v>
      </c>
      <c r="H71" s="356">
        <f>+H72+H73</f>
        <v>1095258</v>
      </c>
      <c r="I71" s="356">
        <f>+I72+I73</f>
        <v>966375</v>
      </c>
      <c r="J71" s="358">
        <f>+H71+I71</f>
        <v>2061633</v>
      </c>
      <c r="K71" s="353"/>
      <c r="L71" s="353"/>
      <c r="M71" s="353"/>
      <c r="N71" s="353"/>
      <c r="O71" s="353"/>
    </row>
    <row r="72" spans="1:15" ht="15.75">
      <c r="A72" s="274"/>
      <c r="B72" s="288" t="s">
        <v>218</v>
      </c>
      <c r="C72" s="78" t="s">
        <v>205</v>
      </c>
      <c r="D72" s="362"/>
      <c r="E72" s="356">
        <v>1782915</v>
      </c>
      <c r="F72" s="356">
        <v>1002783</v>
      </c>
      <c r="G72" s="357">
        <f t="shared" si="1"/>
        <v>2785698</v>
      </c>
      <c r="H72" s="356">
        <v>1014417</v>
      </c>
      <c r="I72" s="356">
        <v>79016</v>
      </c>
      <c r="J72" s="358">
        <v>1093433</v>
      </c>
      <c r="K72" s="353"/>
      <c r="L72" s="353"/>
      <c r="M72" s="353"/>
      <c r="N72" s="353"/>
      <c r="O72" s="353"/>
    </row>
    <row r="73" spans="1:15" ht="15.75">
      <c r="A73" s="274"/>
      <c r="B73" s="288" t="s">
        <v>219</v>
      </c>
      <c r="C73" s="78" t="s">
        <v>206</v>
      </c>
      <c r="D73" s="362"/>
      <c r="E73" s="356">
        <v>1033255</v>
      </c>
      <c r="F73" s="356">
        <v>1573592</v>
      </c>
      <c r="G73" s="357">
        <f t="shared" si="1"/>
        <v>2606847</v>
      </c>
      <c r="H73" s="356">
        <v>80841</v>
      </c>
      <c r="I73" s="356">
        <v>887359</v>
      </c>
      <c r="J73" s="358">
        <v>968200</v>
      </c>
      <c r="K73" s="353"/>
      <c r="L73" s="353"/>
      <c r="M73" s="353"/>
      <c r="N73" s="353"/>
      <c r="O73" s="353"/>
    </row>
    <row r="74" spans="1:15" ht="15.75">
      <c r="A74" s="274"/>
      <c r="B74" s="288" t="s">
        <v>220</v>
      </c>
      <c r="C74" s="78" t="s">
        <v>134</v>
      </c>
      <c r="D74" s="362"/>
      <c r="E74" s="356">
        <f>SUM(E75:E76)</f>
        <v>0</v>
      </c>
      <c r="F74" s="356">
        <f>SUM(F75:F76)</f>
        <v>0</v>
      </c>
      <c r="G74" s="357">
        <f t="shared" si="1"/>
        <v>0</v>
      </c>
      <c r="H74" s="356">
        <f>SUM(H75:H76)</f>
        <v>0</v>
      </c>
      <c r="I74" s="356">
        <f>SUM(I75:I76)</f>
        <v>0</v>
      </c>
      <c r="J74" s="358">
        <f>+H74+I74</f>
        <v>0</v>
      </c>
      <c r="K74" s="353"/>
      <c r="L74" s="353"/>
      <c r="M74" s="353"/>
      <c r="N74" s="353"/>
      <c r="O74" s="353"/>
    </row>
    <row r="75" spans="1:15" ht="15.75">
      <c r="A75" s="274"/>
      <c r="B75" s="288" t="s">
        <v>221</v>
      </c>
      <c r="C75" s="78" t="s">
        <v>207</v>
      </c>
      <c r="D75" s="362"/>
      <c r="E75" s="356">
        <v>0</v>
      </c>
      <c r="F75" s="356">
        <v>0</v>
      </c>
      <c r="G75" s="357">
        <f t="shared" si="1"/>
        <v>0</v>
      </c>
      <c r="H75" s="356">
        <v>0</v>
      </c>
      <c r="I75" s="356">
        <v>0</v>
      </c>
      <c r="J75" s="358">
        <v>0</v>
      </c>
      <c r="K75" s="353"/>
      <c r="L75" s="353"/>
      <c r="M75" s="353"/>
      <c r="N75" s="353"/>
      <c r="O75" s="353"/>
    </row>
    <row r="76" spans="1:15" ht="15.75">
      <c r="A76" s="274"/>
      <c r="B76" s="288" t="s">
        <v>222</v>
      </c>
      <c r="C76" s="78" t="s">
        <v>208</v>
      </c>
      <c r="D76" s="362"/>
      <c r="E76" s="356">
        <v>0</v>
      </c>
      <c r="F76" s="356">
        <v>0</v>
      </c>
      <c r="G76" s="357">
        <f t="shared" si="1"/>
        <v>0</v>
      </c>
      <c r="H76" s="356">
        <v>0</v>
      </c>
      <c r="I76" s="356">
        <v>0</v>
      </c>
      <c r="J76" s="358">
        <v>0</v>
      </c>
      <c r="K76" s="353"/>
      <c r="L76" s="353"/>
      <c r="M76" s="353"/>
      <c r="N76" s="353"/>
      <c r="O76" s="353"/>
    </row>
    <row r="77" spans="1:15" ht="15.75">
      <c r="A77" s="274"/>
      <c r="B77" s="288" t="s">
        <v>223</v>
      </c>
      <c r="C77" s="78" t="s">
        <v>1</v>
      </c>
      <c r="D77" s="362"/>
      <c r="E77" s="356">
        <v>2186047</v>
      </c>
      <c r="F77" s="356">
        <v>88246312</v>
      </c>
      <c r="G77" s="357">
        <f t="shared" si="1"/>
        <v>90432359</v>
      </c>
      <c r="H77" s="356">
        <v>2594952</v>
      </c>
      <c r="I77" s="356">
        <v>85964004</v>
      </c>
      <c r="J77" s="358">
        <v>88558956</v>
      </c>
      <c r="K77" s="353"/>
      <c r="L77" s="353"/>
      <c r="M77" s="353"/>
      <c r="N77" s="353"/>
      <c r="O77" s="353"/>
    </row>
    <row r="78" spans="1:15" ht="15.75">
      <c r="A78" s="274"/>
      <c r="B78" s="364" t="s">
        <v>135</v>
      </c>
      <c r="C78" s="365"/>
      <c r="D78" s="275"/>
      <c r="E78" s="24">
        <f>+E79+E88+E96</f>
        <v>2043411739</v>
      </c>
      <c r="F78" s="24">
        <f>+F79+F88+F96</f>
        <v>3525338890</v>
      </c>
      <c r="G78" s="22">
        <f t="shared" si="1"/>
        <v>5568750629</v>
      </c>
      <c r="H78" s="24">
        <f>+H79+H88+H96</f>
        <v>1763916306</v>
      </c>
      <c r="I78" s="24">
        <f>+I79+I88+I96</f>
        <v>2929814698</v>
      </c>
      <c r="J78" s="23">
        <f>+H78+I78</f>
        <v>4693731004</v>
      </c>
      <c r="K78" s="353"/>
      <c r="L78" s="353"/>
      <c r="M78" s="353"/>
      <c r="N78" s="353"/>
      <c r="O78" s="353"/>
    </row>
    <row r="79" spans="1:15" ht="15.75">
      <c r="A79" s="274"/>
      <c r="B79" s="277" t="s">
        <v>13</v>
      </c>
      <c r="C79" s="277" t="s">
        <v>136</v>
      </c>
      <c r="D79" s="275"/>
      <c r="E79" s="24">
        <f>+SUM(E80:E87)</f>
        <v>244248849</v>
      </c>
      <c r="F79" s="24">
        <f>+SUM(F80:F87)</f>
        <v>210200164</v>
      </c>
      <c r="G79" s="22">
        <f t="shared" si="1"/>
        <v>454449013</v>
      </c>
      <c r="H79" s="24">
        <f>+SUM(H80:H87)</f>
        <v>223862156</v>
      </c>
      <c r="I79" s="24">
        <f>+SUM(I80:I87)</f>
        <v>175855978</v>
      </c>
      <c r="J79" s="23">
        <f>+H79+I79</f>
        <v>399718134</v>
      </c>
      <c r="K79" s="353"/>
      <c r="L79" s="353"/>
      <c r="M79" s="353"/>
      <c r="N79" s="353"/>
      <c r="O79" s="353"/>
    </row>
    <row r="80" spans="1:15" ht="15.75">
      <c r="A80" s="366"/>
      <c r="B80" s="355" t="s">
        <v>46</v>
      </c>
      <c r="C80" s="78" t="s">
        <v>137</v>
      </c>
      <c r="D80" s="275"/>
      <c r="E80" s="356">
        <v>158203209</v>
      </c>
      <c r="F80" s="356">
        <v>0</v>
      </c>
      <c r="G80" s="357">
        <f t="shared" si="1"/>
        <v>158203209</v>
      </c>
      <c r="H80" s="356">
        <v>142781394</v>
      </c>
      <c r="I80" s="356">
        <v>0</v>
      </c>
      <c r="J80" s="358">
        <v>142781394</v>
      </c>
      <c r="K80" s="353"/>
      <c r="L80" s="353"/>
      <c r="M80" s="353"/>
      <c r="N80" s="353"/>
      <c r="O80" s="353"/>
    </row>
    <row r="81" spans="1:15" ht="15.75">
      <c r="A81" s="366"/>
      <c r="B81" s="355" t="s">
        <v>47</v>
      </c>
      <c r="C81" s="78" t="s">
        <v>138</v>
      </c>
      <c r="D81" s="275"/>
      <c r="E81" s="356">
        <v>22737674</v>
      </c>
      <c r="F81" s="356">
        <v>116869968</v>
      </c>
      <c r="G81" s="357">
        <f t="shared" si="1"/>
        <v>139607642</v>
      </c>
      <c r="H81" s="356">
        <v>24555572</v>
      </c>
      <c r="I81" s="356">
        <v>86675159</v>
      </c>
      <c r="J81" s="358">
        <v>111230731</v>
      </c>
      <c r="K81" s="353"/>
      <c r="L81" s="353"/>
      <c r="M81" s="353"/>
      <c r="N81" s="353"/>
      <c r="O81" s="353"/>
    </row>
    <row r="82" spans="1:15" ht="15.75">
      <c r="A82" s="366"/>
      <c r="B82" s="355" t="s">
        <v>68</v>
      </c>
      <c r="C82" s="78" t="s">
        <v>139</v>
      </c>
      <c r="D82" s="275"/>
      <c r="E82" s="356">
        <v>55678599</v>
      </c>
      <c r="F82" s="356">
        <v>13622946</v>
      </c>
      <c r="G82" s="357">
        <f t="shared" si="1"/>
        <v>69301545</v>
      </c>
      <c r="H82" s="356">
        <v>50307847</v>
      </c>
      <c r="I82" s="356">
        <v>13539627</v>
      </c>
      <c r="J82" s="358">
        <v>63847474</v>
      </c>
      <c r="K82" s="353"/>
      <c r="L82" s="353"/>
      <c r="M82" s="353"/>
      <c r="N82" s="353"/>
      <c r="O82" s="353"/>
    </row>
    <row r="83" spans="1:15" ht="15.75">
      <c r="A83" s="366"/>
      <c r="B83" s="355" t="s">
        <v>299</v>
      </c>
      <c r="C83" s="78" t="s">
        <v>140</v>
      </c>
      <c r="D83" s="275"/>
      <c r="E83" s="356">
        <v>6535117</v>
      </c>
      <c r="F83" s="356">
        <v>2118382</v>
      </c>
      <c r="G83" s="357">
        <f t="shared" si="1"/>
        <v>8653499</v>
      </c>
      <c r="H83" s="356">
        <v>5291418</v>
      </c>
      <c r="I83" s="356">
        <v>2181164</v>
      </c>
      <c r="J83" s="358">
        <v>7472582</v>
      </c>
      <c r="K83" s="353"/>
      <c r="L83" s="353"/>
      <c r="M83" s="353"/>
      <c r="N83" s="353"/>
      <c r="O83" s="353"/>
    </row>
    <row r="84" spans="1:15" ht="15.75">
      <c r="A84" s="366"/>
      <c r="B84" s="355" t="s">
        <v>300</v>
      </c>
      <c r="C84" s="78" t="s">
        <v>141</v>
      </c>
      <c r="D84" s="275"/>
      <c r="E84" s="356">
        <v>454644</v>
      </c>
      <c r="F84" s="356">
        <v>66422357</v>
      </c>
      <c r="G84" s="357">
        <f t="shared" si="1"/>
        <v>66877001</v>
      </c>
      <c r="H84" s="356">
        <v>381599</v>
      </c>
      <c r="I84" s="356">
        <v>64271009</v>
      </c>
      <c r="J84" s="358">
        <v>64652608</v>
      </c>
      <c r="K84" s="353"/>
      <c r="L84" s="353"/>
      <c r="M84" s="353"/>
      <c r="N84" s="353"/>
      <c r="O84" s="353"/>
    </row>
    <row r="85" spans="1:15" ht="15.75">
      <c r="A85" s="366"/>
      <c r="B85" s="355" t="s">
        <v>301</v>
      </c>
      <c r="C85" s="78" t="s">
        <v>142</v>
      </c>
      <c r="D85" s="275"/>
      <c r="E85" s="356">
        <v>0</v>
      </c>
      <c r="F85" s="356">
        <v>465353</v>
      </c>
      <c r="G85" s="357">
        <f t="shared" si="1"/>
        <v>465353</v>
      </c>
      <c r="H85" s="356">
        <v>0</v>
      </c>
      <c r="I85" s="356">
        <v>452123</v>
      </c>
      <c r="J85" s="358">
        <v>452123</v>
      </c>
      <c r="K85" s="353"/>
      <c r="L85" s="353"/>
      <c r="M85" s="353"/>
      <c r="N85" s="353"/>
      <c r="O85" s="353"/>
    </row>
    <row r="86" spans="1:15" ht="15.75">
      <c r="A86" s="366"/>
      <c r="B86" s="355" t="s">
        <v>302</v>
      </c>
      <c r="C86" s="78" t="s">
        <v>143</v>
      </c>
      <c r="D86" s="275"/>
      <c r="E86" s="356">
        <v>639606</v>
      </c>
      <c r="F86" s="356">
        <v>10701158</v>
      </c>
      <c r="G86" s="357">
        <f t="shared" si="1"/>
        <v>11340764</v>
      </c>
      <c r="H86" s="356">
        <v>544326</v>
      </c>
      <c r="I86" s="356">
        <v>8736896</v>
      </c>
      <c r="J86" s="358">
        <v>9281222</v>
      </c>
      <c r="K86" s="353"/>
      <c r="L86" s="353"/>
      <c r="M86" s="353"/>
      <c r="N86" s="353"/>
      <c r="O86" s="353"/>
    </row>
    <row r="87" spans="1:15" ht="15.75">
      <c r="A87" s="366"/>
      <c r="B87" s="355" t="s">
        <v>303</v>
      </c>
      <c r="C87" s="78" t="s">
        <v>144</v>
      </c>
      <c r="D87" s="275"/>
      <c r="E87" s="356">
        <v>0</v>
      </c>
      <c r="F87" s="356">
        <v>0</v>
      </c>
      <c r="G87" s="357">
        <f t="shared" si="1"/>
        <v>0</v>
      </c>
      <c r="H87" s="356">
        <v>0</v>
      </c>
      <c r="I87" s="356">
        <v>0</v>
      </c>
      <c r="J87" s="358">
        <v>0</v>
      </c>
      <c r="K87" s="353"/>
      <c r="L87" s="353"/>
      <c r="M87" s="353"/>
      <c r="N87" s="353"/>
      <c r="O87" s="353"/>
    </row>
    <row r="88" spans="1:15" ht="15.75">
      <c r="A88" s="366"/>
      <c r="B88" s="360" t="s">
        <v>12</v>
      </c>
      <c r="C88" s="277" t="s">
        <v>145</v>
      </c>
      <c r="D88" s="275"/>
      <c r="E88" s="24">
        <f>+SUM(E89:E95)</f>
        <v>1799162890</v>
      </c>
      <c r="F88" s="24">
        <f>+SUM(F89:F95)</f>
        <v>3315138726</v>
      </c>
      <c r="G88" s="22">
        <f t="shared" si="1"/>
        <v>5114301616</v>
      </c>
      <c r="H88" s="24">
        <f>+SUM(H89:H95)</f>
        <v>1540054150</v>
      </c>
      <c r="I88" s="24">
        <f>+SUM(I89:I95)</f>
        <v>2753958720</v>
      </c>
      <c r="J88" s="23">
        <f>+H88+I88</f>
        <v>4294012870</v>
      </c>
      <c r="K88" s="353"/>
      <c r="L88" s="353"/>
      <c r="M88" s="353"/>
      <c r="N88" s="353"/>
      <c r="O88" s="353"/>
    </row>
    <row r="89" spans="1:15" ht="15.75">
      <c r="A89" s="366"/>
      <c r="B89" s="359" t="s">
        <v>43</v>
      </c>
      <c r="C89" s="78" t="s">
        <v>146</v>
      </c>
      <c r="D89" s="275"/>
      <c r="E89" s="356">
        <v>22118376</v>
      </c>
      <c r="F89" s="356">
        <v>16963097</v>
      </c>
      <c r="G89" s="357">
        <f t="shared" si="1"/>
        <v>39081473</v>
      </c>
      <c r="H89" s="356">
        <v>16399213</v>
      </c>
      <c r="I89" s="356">
        <v>11846706</v>
      </c>
      <c r="J89" s="358">
        <v>28245919</v>
      </c>
      <c r="K89" s="353"/>
      <c r="L89" s="353"/>
      <c r="M89" s="353"/>
      <c r="N89" s="353"/>
      <c r="O89" s="353"/>
    </row>
    <row r="90" spans="1:15" ht="15.75">
      <c r="A90" s="366"/>
      <c r="B90" s="355" t="s">
        <v>44</v>
      </c>
      <c r="C90" s="78" t="s">
        <v>147</v>
      </c>
      <c r="D90" s="275"/>
      <c r="E90" s="356">
        <v>22789967</v>
      </c>
      <c r="F90" s="356">
        <v>54728967</v>
      </c>
      <c r="G90" s="357">
        <f t="shared" si="1"/>
        <v>77518934</v>
      </c>
      <c r="H90" s="356">
        <v>22882786</v>
      </c>
      <c r="I90" s="356">
        <v>52708119</v>
      </c>
      <c r="J90" s="358">
        <v>75590905</v>
      </c>
      <c r="K90" s="353"/>
      <c r="L90" s="353"/>
      <c r="M90" s="353"/>
      <c r="N90" s="353"/>
      <c r="O90" s="353"/>
    </row>
    <row r="91" spans="1:15" ht="15.75">
      <c r="A91" s="366"/>
      <c r="B91" s="359" t="s">
        <v>155</v>
      </c>
      <c r="C91" s="78" t="s">
        <v>148</v>
      </c>
      <c r="D91" s="275"/>
      <c r="E91" s="356">
        <v>713031</v>
      </c>
      <c r="F91" s="356">
        <v>0</v>
      </c>
      <c r="G91" s="357">
        <f t="shared" si="1"/>
        <v>713031</v>
      </c>
      <c r="H91" s="356">
        <v>799406</v>
      </c>
      <c r="I91" s="356">
        <v>0</v>
      </c>
      <c r="J91" s="358">
        <v>799406</v>
      </c>
      <c r="K91" s="353"/>
      <c r="L91" s="353"/>
      <c r="M91" s="353"/>
      <c r="N91" s="353"/>
      <c r="O91" s="353"/>
    </row>
    <row r="92" spans="1:15" ht="15.75">
      <c r="A92" s="366"/>
      <c r="B92" s="355" t="s">
        <v>304</v>
      </c>
      <c r="C92" s="78" t="s">
        <v>149</v>
      </c>
      <c r="D92" s="275"/>
      <c r="E92" s="356">
        <v>0</v>
      </c>
      <c r="F92" s="356">
        <v>1991183</v>
      </c>
      <c r="G92" s="357">
        <f t="shared" si="1"/>
        <v>1991183</v>
      </c>
      <c r="H92" s="356">
        <v>0</v>
      </c>
      <c r="I92" s="356">
        <v>1663667</v>
      </c>
      <c r="J92" s="358">
        <v>1663667</v>
      </c>
      <c r="K92" s="353"/>
      <c r="L92" s="353"/>
      <c r="M92" s="353"/>
      <c r="N92" s="353"/>
      <c r="O92" s="353"/>
    </row>
    <row r="93" spans="1:15" ht="15.75">
      <c r="A93" s="366"/>
      <c r="B93" s="355" t="s">
        <v>282</v>
      </c>
      <c r="C93" s="78" t="s">
        <v>150</v>
      </c>
      <c r="D93" s="275"/>
      <c r="E93" s="356">
        <v>454759371</v>
      </c>
      <c r="F93" s="356">
        <v>491091810</v>
      </c>
      <c r="G93" s="357">
        <f t="shared" si="1"/>
        <v>945851181</v>
      </c>
      <c r="H93" s="356">
        <v>366121707</v>
      </c>
      <c r="I93" s="356">
        <v>434988472</v>
      </c>
      <c r="J93" s="358">
        <v>801110179</v>
      </c>
      <c r="K93" s="353"/>
      <c r="L93" s="353"/>
      <c r="M93" s="353"/>
      <c r="N93" s="353"/>
      <c r="O93" s="353"/>
    </row>
    <row r="94" spans="1:15" ht="15.75">
      <c r="A94" s="366"/>
      <c r="B94" s="355" t="s">
        <v>280</v>
      </c>
      <c r="C94" s="78" t="s">
        <v>151</v>
      </c>
      <c r="D94" s="275"/>
      <c r="E94" s="356">
        <v>1298782145</v>
      </c>
      <c r="F94" s="356">
        <v>2750363669</v>
      </c>
      <c r="G94" s="357">
        <f t="shared" si="1"/>
        <v>4049145814</v>
      </c>
      <c r="H94" s="356">
        <v>1133851038</v>
      </c>
      <c r="I94" s="356">
        <v>2252751756</v>
      </c>
      <c r="J94" s="358">
        <v>3386602794</v>
      </c>
      <c r="K94" s="353"/>
      <c r="L94" s="353"/>
      <c r="M94" s="353"/>
      <c r="N94" s="353"/>
      <c r="O94" s="353"/>
    </row>
    <row r="95" spans="1:15" ht="15.75">
      <c r="A95" s="366"/>
      <c r="B95" s="355" t="s">
        <v>279</v>
      </c>
      <c r="C95" s="78" t="s">
        <v>152</v>
      </c>
      <c r="D95" s="275"/>
      <c r="E95" s="356">
        <v>0</v>
      </c>
      <c r="F95" s="356">
        <v>0</v>
      </c>
      <c r="G95" s="357">
        <f t="shared" si="1"/>
        <v>0</v>
      </c>
      <c r="H95" s="356">
        <v>0</v>
      </c>
      <c r="I95" s="356">
        <v>0</v>
      </c>
      <c r="J95" s="358">
        <v>0</v>
      </c>
      <c r="K95" s="353"/>
      <c r="L95" s="353"/>
      <c r="M95" s="353"/>
      <c r="N95" s="353"/>
      <c r="O95" s="353"/>
    </row>
    <row r="96" spans="1:15" ht="15.75">
      <c r="A96" s="274"/>
      <c r="B96" s="277" t="s">
        <v>17</v>
      </c>
      <c r="C96" s="20" t="s">
        <v>153</v>
      </c>
      <c r="D96" s="275"/>
      <c r="E96" s="21">
        <v>0</v>
      </c>
      <c r="F96" s="21">
        <v>0</v>
      </c>
      <c r="G96" s="2">
        <f t="shared" si="1"/>
        <v>0</v>
      </c>
      <c r="H96" s="21">
        <v>0</v>
      </c>
      <c r="I96" s="21">
        <v>0</v>
      </c>
      <c r="J96" s="1">
        <v>0</v>
      </c>
      <c r="K96" s="353"/>
      <c r="L96" s="353"/>
      <c r="M96" s="353"/>
      <c r="N96" s="353"/>
      <c r="O96" s="353"/>
    </row>
    <row r="97" spans="1:15" ht="15.75">
      <c r="A97" s="274"/>
      <c r="B97" s="78"/>
      <c r="C97" s="14"/>
      <c r="D97" s="275"/>
      <c r="E97" s="367"/>
      <c r="F97" s="367"/>
      <c r="G97" s="368"/>
      <c r="H97" s="367"/>
      <c r="I97" s="367"/>
      <c r="J97" s="369"/>
      <c r="K97" s="353"/>
      <c r="L97" s="353"/>
      <c r="M97" s="353"/>
      <c r="N97" s="353"/>
      <c r="O97" s="353"/>
    </row>
    <row r="98" spans="1:15" ht="15.75">
      <c r="A98" s="279"/>
      <c r="B98" s="280"/>
      <c r="C98" s="370" t="s">
        <v>154</v>
      </c>
      <c r="D98" s="371"/>
      <c r="E98" s="27">
        <f>+E12+E78</f>
        <v>2892215556</v>
      </c>
      <c r="F98" s="27">
        <f>+F12+F78</f>
        <v>4520413394</v>
      </c>
      <c r="G98" s="28">
        <f>+E98+F98</f>
        <v>7412628950</v>
      </c>
      <c r="H98" s="27">
        <f>+H12+H78</f>
        <v>2435014236</v>
      </c>
      <c r="I98" s="27">
        <f>+I12+I78</f>
        <v>3821593203</v>
      </c>
      <c r="J98" s="29">
        <f>+H98+I98</f>
        <v>6256607439</v>
      </c>
      <c r="K98" s="353"/>
      <c r="L98" s="353"/>
      <c r="M98" s="353"/>
      <c r="N98" s="353"/>
      <c r="O98" s="353"/>
    </row>
    <row r="99" spans="9:11" ht="12.75">
      <c r="I99" s="353"/>
      <c r="J99" s="353"/>
      <c r="K99" s="353"/>
    </row>
    <row r="100" ht="18.75">
      <c r="B100" s="12" t="s">
        <v>246</v>
      </c>
    </row>
    <row r="101" spans="2:7" ht="15.75">
      <c r="B101" s="30"/>
      <c r="E101" s="32"/>
      <c r="F101" s="32"/>
      <c r="G101" s="32"/>
    </row>
    <row r="102" spans="6:7" ht="12.75">
      <c r="F102" s="52"/>
      <c r="G102" s="52"/>
    </row>
  </sheetData>
  <sheetProtection/>
  <mergeCells count="4">
    <mergeCell ref="E7:G7"/>
    <mergeCell ref="D5:D10"/>
    <mergeCell ref="E6:J6"/>
    <mergeCell ref="H7:J7"/>
  </mergeCells>
  <printOptions/>
  <pageMargins left="0.8267716535433072" right="0.2362204724409449" top="0.4724409448818898" bottom="0.5118110236220472" header="0.35433070866141736" footer="0.2362204724409449"/>
  <pageSetup fitToHeight="1" fitToWidth="1" horizontalDpi="600" verticalDpi="600" orientation="portrait" paperSize="9" scale="43" r:id="rId1"/>
  <headerFooter alignWithMargins="0">
    <oddFooter>&amp;C&amp;"Times New Roman,Normal"&amp;16 6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580"/>
  <sheetViews>
    <sheetView showGridLines="0" zoomScale="70" zoomScaleNormal="70" zoomScalePageLayoutView="0" workbookViewId="0" topLeftCell="A1">
      <selection activeCell="K59" sqref="K59"/>
    </sheetView>
  </sheetViews>
  <sheetFormatPr defaultColWidth="9.140625" defaultRowHeight="12.75"/>
  <cols>
    <col min="1" max="1" width="3.7109375" style="267" customWidth="1"/>
    <col min="2" max="2" width="10.00390625" style="267" customWidth="1"/>
    <col min="3" max="3" width="95.00390625" style="267" customWidth="1"/>
    <col min="4" max="4" width="8.7109375" style="286" customWidth="1"/>
    <col min="5" max="6" width="21.7109375" style="311" customWidth="1"/>
    <col min="7" max="7" width="10.57421875" style="267" bestFit="1" customWidth="1"/>
    <col min="8" max="8" width="11.140625" style="267" customWidth="1"/>
    <col min="9" max="9" width="9.7109375" style="267" bestFit="1" customWidth="1"/>
    <col min="10" max="10" width="11.140625" style="267" customWidth="1"/>
    <col min="11" max="11" width="9.7109375" style="267" customWidth="1"/>
    <col min="12" max="12" width="11.28125" style="267" customWidth="1"/>
    <col min="13" max="13" width="9.140625" style="267" customWidth="1"/>
    <col min="14" max="16384" width="9.140625" style="267" customWidth="1"/>
  </cols>
  <sheetData>
    <row r="1" spans="4:6" s="263" customFormat="1" ht="12.75">
      <c r="D1" s="324"/>
      <c r="E1" s="264"/>
      <c r="F1" s="264"/>
    </row>
    <row r="2" spans="1:6" ht="20.25">
      <c r="A2" s="3" t="s">
        <v>237</v>
      </c>
      <c r="B2" s="265"/>
      <c r="C2" s="265"/>
      <c r="D2" s="549"/>
      <c r="E2" s="266"/>
      <c r="F2" s="565"/>
    </row>
    <row r="3" spans="1:6" ht="20.25">
      <c r="A3" s="7" t="s">
        <v>578</v>
      </c>
      <c r="B3" s="268"/>
      <c r="C3" s="269"/>
      <c r="D3" s="550"/>
      <c r="E3" s="270"/>
      <c r="F3" s="566"/>
    </row>
    <row r="4" spans="1:6" ht="15.75">
      <c r="A4" s="271"/>
      <c r="B4" s="272"/>
      <c r="C4" s="272"/>
      <c r="D4" s="551"/>
      <c r="E4" s="273"/>
      <c r="F4" s="567"/>
    </row>
    <row r="5" spans="1:6" ht="17.25" customHeight="1">
      <c r="A5" s="274"/>
      <c r="B5" s="78"/>
      <c r="C5" s="78"/>
      <c r="D5" s="552"/>
      <c r="E5" s="620" t="s">
        <v>283</v>
      </c>
      <c r="F5" s="621"/>
    </row>
    <row r="6" spans="1:6" ht="4.5" customHeight="1">
      <c r="A6" s="274"/>
      <c r="B6" s="78"/>
      <c r="C6" s="78"/>
      <c r="D6" s="553"/>
      <c r="E6" s="276"/>
      <c r="F6" s="562"/>
    </row>
    <row r="7" spans="1:6" ht="18" customHeight="1">
      <c r="A7" s="274"/>
      <c r="B7" s="277"/>
      <c r="C7" s="277" t="s">
        <v>411</v>
      </c>
      <c r="D7" s="554" t="s">
        <v>67</v>
      </c>
      <c r="E7" s="278" t="s">
        <v>0</v>
      </c>
      <c r="F7" s="563" t="s">
        <v>528</v>
      </c>
    </row>
    <row r="8" spans="1:6" ht="15.75">
      <c r="A8" s="274"/>
      <c r="B8" s="78"/>
      <c r="C8" s="263"/>
      <c r="D8" s="555"/>
      <c r="E8" s="278" t="s">
        <v>585</v>
      </c>
      <c r="F8" s="563" t="s">
        <v>572</v>
      </c>
    </row>
    <row r="9" spans="1:6" ht="15.75">
      <c r="A9" s="279"/>
      <c r="B9" s="280"/>
      <c r="C9" s="281"/>
      <c r="D9" s="556"/>
      <c r="E9" s="282" t="str">
        <f>nh!F8</f>
        <v>31 Mart 2023</v>
      </c>
      <c r="F9" s="577" t="s">
        <v>579</v>
      </c>
    </row>
    <row r="10" spans="1:19" s="286" customFormat="1" ht="15.75">
      <c r="A10" s="283"/>
      <c r="B10" s="277" t="s">
        <v>10</v>
      </c>
      <c r="C10" s="284" t="s">
        <v>66</v>
      </c>
      <c r="D10" s="557" t="s">
        <v>539</v>
      </c>
      <c r="E10" s="285">
        <f>+SUM(E11:E15)+E19+E20</f>
        <v>36740099</v>
      </c>
      <c r="F10" s="578">
        <f>+SUM(F11:F15)+F19+F20</f>
        <v>22093201</v>
      </c>
      <c r="H10" s="534"/>
      <c r="I10" s="534"/>
      <c r="K10" s="534"/>
      <c r="M10" s="534"/>
      <c r="O10" s="534"/>
      <c r="P10" s="534"/>
      <c r="Q10" s="534"/>
      <c r="R10" s="534"/>
      <c r="S10" s="534"/>
    </row>
    <row r="11" spans="1:19" ht="15.75">
      <c r="A11" s="287"/>
      <c r="B11" s="288" t="s">
        <v>33</v>
      </c>
      <c r="C11" s="289" t="s">
        <v>8</v>
      </c>
      <c r="D11" s="558"/>
      <c r="E11" s="290">
        <v>26228741</v>
      </c>
      <c r="F11" s="564">
        <v>15473618</v>
      </c>
      <c r="H11" s="534"/>
      <c r="I11" s="534"/>
      <c r="J11" s="534"/>
      <c r="K11" s="534"/>
      <c r="L11" s="534"/>
      <c r="M11" s="534"/>
      <c r="O11" s="534"/>
      <c r="P11" s="534"/>
      <c r="Q11" s="534"/>
      <c r="R11" s="534"/>
      <c r="S11" s="534"/>
    </row>
    <row r="12" spans="1:19" ht="15.75">
      <c r="A12" s="287"/>
      <c r="B12" s="288" t="s">
        <v>32</v>
      </c>
      <c r="C12" s="289" t="s">
        <v>83</v>
      </c>
      <c r="D12" s="558"/>
      <c r="E12" s="290">
        <v>20548</v>
      </c>
      <c r="F12" s="564">
        <v>242621</v>
      </c>
      <c r="H12" s="534"/>
      <c r="I12" s="534"/>
      <c r="J12" s="534"/>
      <c r="K12" s="534"/>
      <c r="L12" s="534"/>
      <c r="M12" s="534"/>
      <c r="O12" s="534"/>
      <c r="P12" s="534"/>
      <c r="Q12" s="534"/>
      <c r="R12" s="534"/>
      <c r="S12" s="534"/>
    </row>
    <row r="13" spans="1:19" ht="15.75">
      <c r="A13" s="287"/>
      <c r="B13" s="288" t="s">
        <v>34</v>
      </c>
      <c r="C13" s="289" t="s">
        <v>229</v>
      </c>
      <c r="D13" s="558"/>
      <c r="E13" s="290">
        <v>538851</v>
      </c>
      <c r="F13" s="564">
        <v>53915</v>
      </c>
      <c r="H13" s="534"/>
      <c r="I13" s="534"/>
      <c r="J13" s="534"/>
      <c r="K13" s="534"/>
      <c r="L13" s="534"/>
      <c r="M13" s="534"/>
      <c r="O13" s="534"/>
      <c r="P13" s="534"/>
      <c r="Q13" s="534"/>
      <c r="R13" s="534"/>
      <c r="S13" s="534"/>
    </row>
    <row r="14" spans="1:19" ht="15.75">
      <c r="A14" s="287"/>
      <c r="B14" s="288" t="s">
        <v>35</v>
      </c>
      <c r="C14" s="289" t="s">
        <v>228</v>
      </c>
      <c r="D14" s="558"/>
      <c r="E14" s="290">
        <v>614942</v>
      </c>
      <c r="F14" s="564">
        <v>1012296</v>
      </c>
      <c r="H14" s="534"/>
      <c r="I14" s="534"/>
      <c r="J14" s="534"/>
      <c r="K14" s="534"/>
      <c r="L14" s="534"/>
      <c r="M14" s="534"/>
      <c r="O14" s="534"/>
      <c r="P14" s="534"/>
      <c r="Q14" s="534"/>
      <c r="R14" s="534"/>
      <c r="S14" s="534"/>
    </row>
    <row r="15" spans="1:19" ht="15.75">
      <c r="A15" s="287"/>
      <c r="B15" s="288" t="s">
        <v>45</v>
      </c>
      <c r="C15" s="289" t="s">
        <v>82</v>
      </c>
      <c r="D15" s="558"/>
      <c r="E15" s="290">
        <f>+SUM(E16:E18)</f>
        <v>8289581</v>
      </c>
      <c r="F15" s="564">
        <f>SUM(F16:F18)</f>
        <v>4893897</v>
      </c>
      <c r="H15" s="534"/>
      <c r="I15" s="534"/>
      <c r="J15" s="534"/>
      <c r="K15" s="534"/>
      <c r="L15" s="534"/>
      <c r="M15" s="534"/>
      <c r="O15" s="534"/>
      <c r="P15" s="534"/>
      <c r="Q15" s="534"/>
      <c r="R15" s="534"/>
      <c r="S15" s="534"/>
    </row>
    <row r="16" spans="1:19" ht="15.75">
      <c r="A16" s="287"/>
      <c r="B16" s="288" t="s">
        <v>230</v>
      </c>
      <c r="C16" s="289" t="s">
        <v>324</v>
      </c>
      <c r="D16" s="558"/>
      <c r="E16" s="290">
        <v>70101</v>
      </c>
      <c r="F16" s="564">
        <v>90309</v>
      </c>
      <c r="H16" s="534"/>
      <c r="I16" s="534"/>
      <c r="J16" s="534"/>
      <c r="K16" s="534"/>
      <c r="L16" s="534"/>
      <c r="M16" s="534"/>
      <c r="O16" s="534"/>
      <c r="P16" s="534"/>
      <c r="Q16" s="534"/>
      <c r="R16" s="534"/>
      <c r="S16" s="534"/>
    </row>
    <row r="17" spans="1:19" ht="15.75">
      <c r="A17" s="287"/>
      <c r="B17" s="288" t="s">
        <v>231</v>
      </c>
      <c r="C17" s="289" t="s">
        <v>363</v>
      </c>
      <c r="D17" s="558"/>
      <c r="E17" s="290">
        <v>3672264</v>
      </c>
      <c r="F17" s="564">
        <v>2748112</v>
      </c>
      <c r="H17" s="534"/>
      <c r="I17" s="534"/>
      <c r="J17" s="534"/>
      <c r="K17" s="534"/>
      <c r="L17" s="534"/>
      <c r="M17" s="534"/>
      <c r="O17" s="534"/>
      <c r="P17" s="534"/>
      <c r="Q17" s="534"/>
      <c r="R17" s="534"/>
      <c r="S17" s="534"/>
    </row>
    <row r="18" spans="1:19" ht="15.75">
      <c r="A18" s="287"/>
      <c r="B18" s="288" t="s">
        <v>232</v>
      </c>
      <c r="C18" s="289" t="s">
        <v>364</v>
      </c>
      <c r="D18" s="558"/>
      <c r="E18" s="291">
        <v>4547216</v>
      </c>
      <c r="F18" s="579">
        <v>2055476</v>
      </c>
      <c r="H18" s="534"/>
      <c r="I18" s="534"/>
      <c r="J18" s="534"/>
      <c r="K18" s="534"/>
      <c r="L18" s="534"/>
      <c r="M18" s="534"/>
      <c r="O18" s="534"/>
      <c r="P18" s="534"/>
      <c r="Q18" s="534"/>
      <c r="R18" s="534"/>
      <c r="S18" s="534"/>
    </row>
    <row r="19" spans="1:19" ht="15.75">
      <c r="A19" s="287"/>
      <c r="B19" s="288" t="s">
        <v>233</v>
      </c>
      <c r="C19" s="289" t="s">
        <v>177</v>
      </c>
      <c r="D19" s="558"/>
      <c r="E19" s="290">
        <v>656025</v>
      </c>
      <c r="F19" s="564">
        <v>287018</v>
      </c>
      <c r="H19" s="534"/>
      <c r="I19" s="534"/>
      <c r="J19" s="534"/>
      <c r="K19" s="534"/>
      <c r="L19" s="534"/>
      <c r="M19" s="534"/>
      <c r="O19" s="534"/>
      <c r="P19" s="534"/>
      <c r="Q19" s="534"/>
      <c r="R19" s="534"/>
      <c r="S19" s="534"/>
    </row>
    <row r="20" spans="1:19" ht="15.75">
      <c r="A20" s="287"/>
      <c r="B20" s="288" t="s">
        <v>234</v>
      </c>
      <c r="C20" s="289" t="s">
        <v>63</v>
      </c>
      <c r="D20" s="558"/>
      <c r="E20" s="290">
        <v>391411</v>
      </c>
      <c r="F20" s="564">
        <v>129836</v>
      </c>
      <c r="H20" s="534"/>
      <c r="I20" s="534"/>
      <c r="J20" s="534"/>
      <c r="K20" s="534"/>
      <c r="L20" s="534"/>
      <c r="M20" s="534"/>
      <c r="O20" s="534"/>
      <c r="P20" s="534"/>
      <c r="Q20" s="534"/>
      <c r="R20" s="534"/>
      <c r="S20" s="534"/>
    </row>
    <row r="21" spans="1:19" s="286" customFormat="1" ht="15.75">
      <c r="A21" s="283"/>
      <c r="B21" s="292" t="s">
        <v>15</v>
      </c>
      <c r="C21" s="293" t="s">
        <v>415</v>
      </c>
      <c r="D21" s="557" t="s">
        <v>540</v>
      </c>
      <c r="E21" s="294">
        <f>+SUM(E22:E27)</f>
        <v>18073043</v>
      </c>
      <c r="F21" s="568">
        <f>+SUM(F22:F27)</f>
        <v>7849368</v>
      </c>
      <c r="H21" s="534"/>
      <c r="I21" s="534"/>
      <c r="J21" s="534"/>
      <c r="K21" s="534"/>
      <c r="L21" s="534"/>
      <c r="M21" s="534"/>
      <c r="O21" s="534"/>
      <c r="P21" s="534"/>
      <c r="Q21" s="534"/>
      <c r="R21" s="534"/>
      <c r="S21" s="534"/>
    </row>
    <row r="22" spans="1:19" ht="15.75">
      <c r="A22" s="287"/>
      <c r="B22" s="288" t="s">
        <v>36</v>
      </c>
      <c r="C22" s="289" t="s">
        <v>9</v>
      </c>
      <c r="D22" s="558"/>
      <c r="E22" s="290">
        <v>15210481</v>
      </c>
      <c r="F22" s="564">
        <v>6196579</v>
      </c>
      <c r="H22" s="534"/>
      <c r="I22" s="534"/>
      <c r="J22" s="534"/>
      <c r="K22" s="534"/>
      <c r="L22" s="534"/>
      <c r="M22" s="534"/>
      <c r="O22" s="534"/>
      <c r="P22" s="534"/>
      <c r="Q22" s="534"/>
      <c r="R22" s="534"/>
      <c r="S22" s="534"/>
    </row>
    <row r="23" spans="1:19" ht="15.75">
      <c r="A23" s="287"/>
      <c r="B23" s="288" t="s">
        <v>37</v>
      </c>
      <c r="C23" s="295" t="s">
        <v>236</v>
      </c>
      <c r="D23" s="557"/>
      <c r="E23" s="296">
        <v>1086203</v>
      </c>
      <c r="F23" s="580">
        <v>521359</v>
      </c>
      <c r="H23" s="534"/>
      <c r="I23" s="534"/>
      <c r="J23" s="534"/>
      <c r="K23" s="534"/>
      <c r="L23" s="534"/>
      <c r="M23" s="534"/>
      <c r="O23" s="534"/>
      <c r="P23" s="534"/>
      <c r="Q23" s="534"/>
      <c r="R23" s="534"/>
      <c r="S23" s="534"/>
    </row>
    <row r="24" spans="1:19" ht="15.75">
      <c r="A24" s="287"/>
      <c r="B24" s="288" t="s">
        <v>38</v>
      </c>
      <c r="C24" s="297" t="s">
        <v>235</v>
      </c>
      <c r="D24" s="557"/>
      <c r="E24" s="290">
        <v>320501</v>
      </c>
      <c r="F24" s="564">
        <v>120582</v>
      </c>
      <c r="H24" s="534"/>
      <c r="I24" s="534"/>
      <c r="J24" s="534"/>
      <c r="K24" s="534"/>
      <c r="L24" s="534"/>
      <c r="M24" s="534"/>
      <c r="O24" s="534"/>
      <c r="P24" s="534"/>
      <c r="Q24" s="534"/>
      <c r="R24" s="534"/>
      <c r="S24" s="534"/>
    </row>
    <row r="25" spans="1:19" ht="15.75">
      <c r="A25" s="287"/>
      <c r="B25" s="288" t="s">
        <v>57</v>
      </c>
      <c r="C25" s="289" t="s">
        <v>93</v>
      </c>
      <c r="D25" s="558"/>
      <c r="E25" s="290">
        <v>671549</v>
      </c>
      <c r="F25" s="564">
        <v>683417</v>
      </c>
      <c r="H25" s="534"/>
      <c r="I25" s="534"/>
      <c r="J25" s="534"/>
      <c r="K25" s="534"/>
      <c r="L25" s="534"/>
      <c r="M25" s="534"/>
      <c r="O25" s="534"/>
      <c r="P25" s="534"/>
      <c r="Q25" s="534"/>
      <c r="R25" s="534"/>
      <c r="S25" s="534"/>
    </row>
    <row r="26" spans="1:19" ht="15.75">
      <c r="A26" s="287"/>
      <c r="B26" s="288" t="s">
        <v>58</v>
      </c>
      <c r="C26" s="289" t="s">
        <v>423</v>
      </c>
      <c r="D26" s="558"/>
      <c r="E26" s="290">
        <v>57431</v>
      </c>
      <c r="F26" s="564">
        <v>38363</v>
      </c>
      <c r="H26" s="534"/>
      <c r="I26" s="534"/>
      <c r="J26" s="534"/>
      <c r="K26" s="534"/>
      <c r="L26" s="534"/>
      <c r="M26" s="534"/>
      <c r="O26" s="534"/>
      <c r="P26" s="534"/>
      <c r="Q26" s="534"/>
      <c r="R26" s="534"/>
      <c r="S26" s="534"/>
    </row>
    <row r="27" spans="1:19" ht="15.75">
      <c r="A27" s="287"/>
      <c r="B27" s="288" t="s">
        <v>424</v>
      </c>
      <c r="C27" s="295" t="s">
        <v>64</v>
      </c>
      <c r="D27" s="557"/>
      <c r="E27" s="290">
        <v>726878</v>
      </c>
      <c r="F27" s="564">
        <v>289068</v>
      </c>
      <c r="H27" s="534"/>
      <c r="I27" s="534"/>
      <c r="J27" s="534"/>
      <c r="K27" s="534"/>
      <c r="L27" s="534"/>
      <c r="M27" s="534"/>
      <c r="O27" s="534"/>
      <c r="P27" s="534"/>
      <c r="Q27" s="534"/>
      <c r="R27" s="534"/>
      <c r="S27" s="534"/>
    </row>
    <row r="28" spans="1:19" s="286" customFormat="1" ht="15.75">
      <c r="A28" s="283"/>
      <c r="B28" s="277" t="s">
        <v>14</v>
      </c>
      <c r="C28" s="298" t="s">
        <v>259</v>
      </c>
      <c r="D28" s="558"/>
      <c r="E28" s="294">
        <f>+E10-E21</f>
        <v>18667056</v>
      </c>
      <c r="F28" s="568">
        <f>+F10-F21</f>
        <v>14243833</v>
      </c>
      <c r="H28" s="534"/>
      <c r="I28" s="534"/>
      <c r="J28" s="534"/>
      <c r="K28" s="534"/>
      <c r="L28" s="534"/>
      <c r="M28" s="534"/>
      <c r="O28" s="534"/>
      <c r="P28" s="534"/>
      <c r="Q28" s="534"/>
      <c r="R28" s="534"/>
      <c r="S28" s="534"/>
    </row>
    <row r="29" spans="1:19" s="286" customFormat="1" ht="15.75">
      <c r="A29" s="283"/>
      <c r="B29" s="277" t="s">
        <v>13</v>
      </c>
      <c r="C29" s="298" t="s">
        <v>260</v>
      </c>
      <c r="D29" s="557" t="s">
        <v>570</v>
      </c>
      <c r="E29" s="294">
        <f>+E30-E33</f>
        <v>6608235</v>
      </c>
      <c r="F29" s="568">
        <f>+F30-F33</f>
        <v>3206043</v>
      </c>
      <c r="H29" s="534"/>
      <c r="I29" s="534"/>
      <c r="J29" s="534"/>
      <c r="K29" s="534"/>
      <c r="L29" s="534"/>
      <c r="M29" s="534"/>
      <c r="O29" s="534"/>
      <c r="P29" s="534"/>
      <c r="Q29" s="534"/>
      <c r="R29" s="534"/>
      <c r="S29" s="534"/>
    </row>
    <row r="30" spans="1:19" ht="15.75">
      <c r="A30" s="287"/>
      <c r="B30" s="288" t="s">
        <v>46</v>
      </c>
      <c r="C30" s="289" t="s">
        <v>31</v>
      </c>
      <c r="D30" s="558"/>
      <c r="E30" s="290">
        <f>+SUM(E31:E32)</f>
        <v>8746286</v>
      </c>
      <c r="F30" s="564">
        <f>+SUM(F31:F32)</f>
        <v>4377263</v>
      </c>
      <c r="H30" s="534"/>
      <c r="I30" s="534"/>
      <c r="J30" s="534"/>
      <c r="K30" s="534"/>
      <c r="L30" s="534"/>
      <c r="M30" s="534"/>
      <c r="O30" s="534"/>
      <c r="P30" s="534"/>
      <c r="Q30" s="534"/>
      <c r="R30" s="534"/>
      <c r="S30" s="534"/>
    </row>
    <row r="31" spans="1:19" ht="15.75">
      <c r="A31" s="287"/>
      <c r="B31" s="288" t="s">
        <v>59</v>
      </c>
      <c r="C31" s="289" t="s">
        <v>65</v>
      </c>
      <c r="D31" s="558"/>
      <c r="E31" s="290">
        <v>648474</v>
      </c>
      <c r="F31" s="564">
        <v>375021</v>
      </c>
      <c r="H31" s="534"/>
      <c r="I31" s="534"/>
      <c r="J31" s="534"/>
      <c r="K31" s="534"/>
      <c r="L31" s="534"/>
      <c r="M31" s="534"/>
      <c r="O31" s="534"/>
      <c r="P31" s="534"/>
      <c r="Q31" s="534"/>
      <c r="R31" s="534"/>
      <c r="S31" s="534"/>
    </row>
    <row r="32" spans="1:19" ht="15.75">
      <c r="A32" s="287"/>
      <c r="B32" s="288" t="s">
        <v>60</v>
      </c>
      <c r="C32" s="289" t="s">
        <v>1</v>
      </c>
      <c r="D32" s="558"/>
      <c r="E32" s="290">
        <v>8097812</v>
      </c>
      <c r="F32" s="564">
        <v>4002242</v>
      </c>
      <c r="H32" s="534"/>
      <c r="I32" s="534"/>
      <c r="J32" s="534"/>
      <c r="K32" s="534"/>
      <c r="L32" s="534"/>
      <c r="M32" s="534"/>
      <c r="O32" s="534"/>
      <c r="P32" s="534"/>
      <c r="Q32" s="534"/>
      <c r="R32" s="534"/>
      <c r="S32" s="534"/>
    </row>
    <row r="33" spans="1:19" ht="15.75">
      <c r="A33" s="287"/>
      <c r="B33" s="288" t="s">
        <v>47</v>
      </c>
      <c r="C33" s="289" t="s">
        <v>416</v>
      </c>
      <c r="D33" s="558"/>
      <c r="E33" s="290">
        <f>+SUM(E34:E35)</f>
        <v>2138051</v>
      </c>
      <c r="F33" s="564">
        <f>+SUM(F34:F35)</f>
        <v>1171220</v>
      </c>
      <c r="H33" s="534"/>
      <c r="I33" s="534"/>
      <c r="J33" s="534"/>
      <c r="K33" s="534"/>
      <c r="L33" s="534"/>
      <c r="M33" s="534"/>
      <c r="O33" s="534"/>
      <c r="P33" s="534"/>
      <c r="Q33" s="534"/>
      <c r="R33" s="534"/>
      <c r="S33" s="534"/>
    </row>
    <row r="34" spans="1:19" ht="15.75">
      <c r="A34" s="287"/>
      <c r="B34" s="288" t="s">
        <v>48</v>
      </c>
      <c r="C34" s="297" t="s">
        <v>261</v>
      </c>
      <c r="D34" s="558"/>
      <c r="E34" s="290">
        <v>17306</v>
      </c>
      <c r="F34" s="597">
        <v>15502</v>
      </c>
      <c r="H34" s="534"/>
      <c r="I34" s="534"/>
      <c r="J34" s="534"/>
      <c r="K34" s="534"/>
      <c r="L34" s="534"/>
      <c r="M34" s="534"/>
      <c r="O34" s="534"/>
      <c r="P34" s="534"/>
      <c r="Q34" s="534"/>
      <c r="R34" s="534"/>
      <c r="S34" s="534"/>
    </row>
    <row r="35" spans="1:19" ht="15.75">
      <c r="A35" s="287"/>
      <c r="B35" s="288" t="s">
        <v>49</v>
      </c>
      <c r="C35" s="289" t="s">
        <v>1</v>
      </c>
      <c r="D35" s="558"/>
      <c r="E35" s="290">
        <v>2120745</v>
      </c>
      <c r="F35" s="597">
        <v>1155718</v>
      </c>
      <c r="H35" s="534"/>
      <c r="I35" s="534"/>
      <c r="J35" s="534"/>
      <c r="K35" s="534"/>
      <c r="L35" s="534"/>
      <c r="M35" s="534"/>
      <c r="O35" s="534"/>
      <c r="P35" s="534"/>
      <c r="Q35" s="534"/>
      <c r="R35" s="534"/>
      <c r="S35" s="534"/>
    </row>
    <row r="36" spans="1:19" s="286" customFormat="1" ht="15.75">
      <c r="A36" s="283"/>
      <c r="B36" s="277" t="s">
        <v>12</v>
      </c>
      <c r="C36" s="298" t="s">
        <v>29</v>
      </c>
      <c r="D36" s="557" t="s">
        <v>541</v>
      </c>
      <c r="E36" s="294">
        <v>11999</v>
      </c>
      <c r="F36" s="598">
        <v>14049</v>
      </c>
      <c r="H36" s="534"/>
      <c r="I36" s="534"/>
      <c r="J36" s="534"/>
      <c r="K36" s="534"/>
      <c r="L36" s="534"/>
      <c r="M36" s="534"/>
      <c r="O36" s="534"/>
      <c r="P36" s="534"/>
      <c r="Q36" s="534"/>
      <c r="R36" s="534"/>
      <c r="S36" s="534"/>
    </row>
    <row r="37" spans="1:19" s="286" customFormat="1" ht="15.75">
      <c r="A37" s="283"/>
      <c r="B37" s="277" t="s">
        <v>17</v>
      </c>
      <c r="C37" s="298" t="s">
        <v>417</v>
      </c>
      <c r="D37" s="557" t="s">
        <v>542</v>
      </c>
      <c r="E37" s="294">
        <f>SUM(E38:E40)</f>
        <v>4455369</v>
      </c>
      <c r="F37" s="598">
        <f>SUM(F38:F40)</f>
        <v>2393556</v>
      </c>
      <c r="H37" s="534"/>
      <c r="I37" s="534"/>
      <c r="J37" s="534"/>
      <c r="K37" s="534"/>
      <c r="L37" s="534"/>
      <c r="M37" s="534"/>
      <c r="O37" s="534"/>
      <c r="P37" s="534"/>
      <c r="Q37" s="534"/>
      <c r="R37" s="534"/>
      <c r="S37" s="534"/>
    </row>
    <row r="38" spans="1:19" ht="15.75">
      <c r="A38" s="287"/>
      <c r="B38" s="288" t="s">
        <v>61</v>
      </c>
      <c r="C38" s="289" t="s">
        <v>224</v>
      </c>
      <c r="D38" s="558"/>
      <c r="E38" s="290">
        <v>836469</v>
      </c>
      <c r="F38" s="597">
        <v>1216203</v>
      </c>
      <c r="H38" s="534"/>
      <c r="I38" s="534"/>
      <c r="J38" s="534"/>
      <c r="K38" s="534"/>
      <c r="L38" s="534"/>
      <c r="M38" s="534"/>
      <c r="O38" s="534"/>
      <c r="P38" s="534"/>
      <c r="Q38" s="534"/>
      <c r="R38" s="534"/>
      <c r="S38" s="534"/>
    </row>
    <row r="39" spans="1:19" ht="15.75">
      <c r="A39" s="287"/>
      <c r="B39" s="288" t="s">
        <v>62</v>
      </c>
      <c r="C39" s="289" t="s">
        <v>285</v>
      </c>
      <c r="D39" s="558"/>
      <c r="E39" s="290">
        <v>109276</v>
      </c>
      <c r="F39" s="597">
        <v>-13665754</v>
      </c>
      <c r="H39" s="534"/>
      <c r="I39" s="534"/>
      <c r="J39" s="534"/>
      <c r="K39" s="534"/>
      <c r="L39" s="534"/>
      <c r="M39" s="534"/>
      <c r="O39" s="534"/>
      <c r="P39" s="534"/>
      <c r="Q39" s="534"/>
      <c r="R39" s="534"/>
      <c r="S39" s="534"/>
    </row>
    <row r="40" spans="1:19" ht="15.75">
      <c r="A40" s="287"/>
      <c r="B40" s="288" t="s">
        <v>538</v>
      </c>
      <c r="C40" s="289" t="s">
        <v>225</v>
      </c>
      <c r="D40" s="558"/>
      <c r="E40" s="290">
        <v>3509624</v>
      </c>
      <c r="F40" s="597">
        <v>14843107</v>
      </c>
      <c r="H40" s="534"/>
      <c r="I40" s="534"/>
      <c r="J40" s="534"/>
      <c r="K40" s="534"/>
      <c r="L40" s="534"/>
      <c r="M40" s="534"/>
      <c r="O40" s="534"/>
      <c r="P40" s="534"/>
      <c r="Q40" s="534"/>
      <c r="R40" s="534"/>
      <c r="S40" s="534"/>
    </row>
    <row r="41" spans="1:19" s="286" customFormat="1" ht="15.75">
      <c r="A41" s="283"/>
      <c r="B41" s="277" t="s">
        <v>16</v>
      </c>
      <c r="C41" s="298" t="s">
        <v>30</v>
      </c>
      <c r="D41" s="557" t="s">
        <v>543</v>
      </c>
      <c r="E41" s="294">
        <v>10192728</v>
      </c>
      <c r="F41" s="598">
        <v>4767405</v>
      </c>
      <c r="H41" s="534"/>
      <c r="I41" s="534"/>
      <c r="J41" s="534"/>
      <c r="K41" s="534"/>
      <c r="L41" s="534"/>
      <c r="M41" s="534"/>
      <c r="O41" s="534"/>
      <c r="P41" s="534"/>
      <c r="Q41" s="534"/>
      <c r="R41" s="534"/>
      <c r="S41" s="534"/>
    </row>
    <row r="42" spans="1:19" s="286" customFormat="1" ht="15.75">
      <c r="A42" s="283"/>
      <c r="B42" s="277" t="s">
        <v>18</v>
      </c>
      <c r="C42" s="298" t="s">
        <v>535</v>
      </c>
      <c r="D42" s="558"/>
      <c r="E42" s="294">
        <f>+E28+E29+E36+E37+E41</f>
        <v>39935387</v>
      </c>
      <c r="F42" s="598">
        <f>+F28+F29+F36+F37+F41</f>
        <v>24624886</v>
      </c>
      <c r="H42" s="534"/>
      <c r="I42" s="534"/>
      <c r="J42" s="534"/>
      <c r="K42" s="534"/>
      <c r="L42" s="534"/>
      <c r="M42" s="534"/>
      <c r="O42" s="534"/>
      <c r="P42" s="534"/>
      <c r="Q42" s="534"/>
      <c r="R42" s="534"/>
      <c r="S42" s="534"/>
    </row>
    <row r="43" spans="1:19" s="286" customFormat="1" ht="15.75">
      <c r="A43" s="283"/>
      <c r="B43" s="277" t="s">
        <v>19</v>
      </c>
      <c r="C43" s="298" t="s">
        <v>426</v>
      </c>
      <c r="D43" s="557" t="s">
        <v>544</v>
      </c>
      <c r="E43" s="294">
        <v>10345298</v>
      </c>
      <c r="F43" s="598">
        <v>7150931</v>
      </c>
      <c r="H43" s="534"/>
      <c r="I43" s="534"/>
      <c r="J43" s="534"/>
      <c r="K43" s="534"/>
      <c r="L43" s="534"/>
      <c r="M43" s="534"/>
      <c r="O43" s="534"/>
      <c r="P43" s="534"/>
      <c r="Q43" s="534"/>
      <c r="R43" s="534"/>
      <c r="S43" s="534"/>
    </row>
    <row r="44" spans="1:19" s="286" customFormat="1" ht="15.75">
      <c r="A44" s="283"/>
      <c r="B44" s="277" t="s">
        <v>20</v>
      </c>
      <c r="C44" s="298" t="s">
        <v>425</v>
      </c>
      <c r="D44" s="557" t="s">
        <v>544</v>
      </c>
      <c r="E44" s="294">
        <v>30328</v>
      </c>
      <c r="F44" s="598">
        <v>1129700</v>
      </c>
      <c r="H44" s="534"/>
      <c r="I44" s="534"/>
      <c r="J44" s="534"/>
      <c r="K44" s="534"/>
      <c r="L44" s="534"/>
      <c r="M44" s="534"/>
      <c r="O44" s="534"/>
      <c r="P44" s="534"/>
      <c r="Q44" s="534"/>
      <c r="R44" s="534"/>
      <c r="S44" s="534"/>
    </row>
    <row r="45" spans="1:19" s="286" customFormat="1" ht="15.75">
      <c r="A45" s="283"/>
      <c r="B45" s="277" t="s">
        <v>21</v>
      </c>
      <c r="C45" s="298" t="s">
        <v>365</v>
      </c>
      <c r="D45" s="557"/>
      <c r="E45" s="294">
        <v>4274087</v>
      </c>
      <c r="F45" s="598">
        <v>2023051</v>
      </c>
      <c r="G45" s="534"/>
      <c r="H45" s="534"/>
      <c r="I45" s="534"/>
      <c r="J45" s="534"/>
      <c r="K45" s="534"/>
      <c r="L45" s="534"/>
      <c r="M45" s="534"/>
      <c r="O45" s="534"/>
      <c r="P45" s="534"/>
      <c r="Q45" s="534"/>
      <c r="R45" s="534"/>
      <c r="S45" s="534"/>
    </row>
    <row r="46" spans="1:19" s="286" customFormat="1" ht="15.75">
      <c r="A46" s="283"/>
      <c r="B46" s="277" t="s">
        <v>22</v>
      </c>
      <c r="C46" s="298" t="s">
        <v>183</v>
      </c>
      <c r="D46" s="557" t="s">
        <v>545</v>
      </c>
      <c r="E46" s="294">
        <v>7709442</v>
      </c>
      <c r="F46" s="598">
        <v>3262472</v>
      </c>
      <c r="G46" s="534"/>
      <c r="H46" s="534"/>
      <c r="I46" s="534"/>
      <c r="J46" s="534"/>
      <c r="K46" s="534"/>
      <c r="L46" s="534"/>
      <c r="M46" s="534"/>
      <c r="O46" s="534"/>
      <c r="P46" s="534"/>
      <c r="Q46" s="534"/>
      <c r="R46" s="534"/>
      <c r="S46" s="534"/>
    </row>
    <row r="47" spans="1:19" s="286" customFormat="1" ht="15.75">
      <c r="A47" s="283"/>
      <c r="B47" s="277" t="s">
        <v>23</v>
      </c>
      <c r="C47" s="298" t="s">
        <v>534</v>
      </c>
      <c r="D47" s="558"/>
      <c r="E47" s="294">
        <f>+E42-E43-E44-E45-E46</f>
        <v>17576232</v>
      </c>
      <c r="F47" s="598">
        <f>+F42-F43-F44-F45-F46</f>
        <v>11058732</v>
      </c>
      <c r="H47" s="534"/>
      <c r="I47" s="534"/>
      <c r="J47" s="534"/>
      <c r="K47" s="534"/>
      <c r="L47" s="534"/>
      <c r="M47" s="534"/>
      <c r="O47" s="534"/>
      <c r="P47" s="534"/>
      <c r="Q47" s="534"/>
      <c r="R47" s="534"/>
      <c r="S47" s="534"/>
    </row>
    <row r="48" spans="1:19" s="286" customFormat="1" ht="15.75">
      <c r="A48" s="283"/>
      <c r="B48" s="277" t="s">
        <v>24</v>
      </c>
      <c r="C48" s="299" t="s">
        <v>366</v>
      </c>
      <c r="D48" s="559"/>
      <c r="E48" s="294">
        <v>0</v>
      </c>
      <c r="F48" s="598">
        <v>0</v>
      </c>
      <c r="H48" s="534"/>
      <c r="I48" s="534"/>
      <c r="J48" s="534"/>
      <c r="K48" s="534"/>
      <c r="L48" s="534"/>
      <c r="M48" s="534"/>
      <c r="O48" s="534"/>
      <c r="P48" s="534"/>
      <c r="Q48" s="534"/>
      <c r="R48" s="534"/>
      <c r="S48" s="534"/>
    </row>
    <row r="49" spans="1:19" s="286" customFormat="1" ht="15.75">
      <c r="A49" s="283"/>
      <c r="B49" s="277" t="s">
        <v>25</v>
      </c>
      <c r="C49" s="300" t="s">
        <v>412</v>
      </c>
      <c r="D49" s="557"/>
      <c r="E49" s="294">
        <v>487346</v>
      </c>
      <c r="F49" s="598">
        <v>270823</v>
      </c>
      <c r="H49" s="534"/>
      <c r="I49" s="534"/>
      <c r="J49" s="534"/>
      <c r="K49" s="534"/>
      <c r="L49" s="534"/>
      <c r="M49" s="534"/>
      <c r="O49" s="534"/>
      <c r="P49" s="534"/>
      <c r="Q49" s="534"/>
      <c r="R49" s="534"/>
      <c r="S49" s="534"/>
    </row>
    <row r="50" spans="1:19" s="286" customFormat="1" ht="15.75">
      <c r="A50" s="283"/>
      <c r="B50" s="277" t="s">
        <v>26</v>
      </c>
      <c r="C50" s="298" t="s">
        <v>413</v>
      </c>
      <c r="D50" s="557"/>
      <c r="E50" s="294">
        <v>0</v>
      </c>
      <c r="F50" s="598">
        <v>0</v>
      </c>
      <c r="H50" s="534"/>
      <c r="I50" s="534"/>
      <c r="J50" s="534"/>
      <c r="K50" s="534"/>
      <c r="L50" s="534"/>
      <c r="M50" s="534"/>
      <c r="O50" s="534"/>
      <c r="P50" s="534"/>
      <c r="Q50" s="534"/>
      <c r="R50" s="534"/>
      <c r="S50" s="534"/>
    </row>
    <row r="51" spans="1:19" s="286" customFormat="1" ht="15.75">
      <c r="A51" s="283"/>
      <c r="B51" s="277" t="s">
        <v>27</v>
      </c>
      <c r="C51" s="298" t="s">
        <v>533</v>
      </c>
      <c r="D51" s="557" t="s">
        <v>546</v>
      </c>
      <c r="E51" s="294">
        <f>+E47+E48+E49+E50</f>
        <v>18063578</v>
      </c>
      <c r="F51" s="598">
        <f>+F47+F48+F49+F50</f>
        <v>11329555</v>
      </c>
      <c r="H51" s="534"/>
      <c r="I51" s="534"/>
      <c r="J51" s="534"/>
      <c r="K51" s="534"/>
      <c r="L51" s="534"/>
      <c r="M51" s="534"/>
      <c r="O51" s="534"/>
      <c r="P51" s="534"/>
      <c r="Q51" s="534"/>
      <c r="R51" s="534"/>
      <c r="S51" s="534"/>
    </row>
    <row r="52" spans="1:19" s="286" customFormat="1" ht="15.75">
      <c r="A52" s="283"/>
      <c r="B52" s="301" t="s">
        <v>28</v>
      </c>
      <c r="C52" s="298" t="s">
        <v>262</v>
      </c>
      <c r="D52" s="557" t="s">
        <v>547</v>
      </c>
      <c r="E52" s="294">
        <f>+E53+E54+E55</f>
        <v>2611021</v>
      </c>
      <c r="F52" s="598">
        <f>+F53+F54+F55</f>
        <v>3066941</v>
      </c>
      <c r="H52" s="534"/>
      <c r="I52" s="534"/>
      <c r="J52" s="534"/>
      <c r="K52" s="534"/>
      <c r="L52" s="534"/>
      <c r="M52" s="534"/>
      <c r="O52" s="534"/>
      <c r="P52" s="534"/>
      <c r="Q52" s="534"/>
      <c r="R52" s="534"/>
      <c r="S52" s="534"/>
    </row>
    <row r="53" spans="1:19" s="286" customFormat="1" ht="15.75">
      <c r="A53" s="283"/>
      <c r="B53" s="302" t="s">
        <v>427</v>
      </c>
      <c r="C53" s="297" t="s">
        <v>94</v>
      </c>
      <c r="D53" s="557"/>
      <c r="E53" s="290">
        <v>4510972</v>
      </c>
      <c r="F53" s="564">
        <v>7646826</v>
      </c>
      <c r="H53" s="534"/>
      <c r="I53" s="534"/>
      <c r="J53" s="534"/>
      <c r="K53" s="534"/>
      <c r="L53" s="534"/>
      <c r="M53" s="534"/>
      <c r="O53" s="534"/>
      <c r="P53" s="534"/>
      <c r="Q53" s="534"/>
      <c r="R53" s="534"/>
      <c r="S53" s="534"/>
    </row>
    <row r="54" spans="1:19" s="286" customFormat="1" ht="15.75">
      <c r="A54" s="283"/>
      <c r="B54" s="302" t="s">
        <v>428</v>
      </c>
      <c r="C54" s="297" t="s">
        <v>367</v>
      </c>
      <c r="D54" s="557"/>
      <c r="E54" s="290">
        <v>899765</v>
      </c>
      <c r="F54" s="564">
        <v>425570</v>
      </c>
      <c r="H54" s="534"/>
      <c r="I54" s="534"/>
      <c r="J54" s="534"/>
      <c r="K54" s="534"/>
      <c r="L54" s="534"/>
      <c r="M54" s="534"/>
      <c r="O54" s="534"/>
      <c r="P54" s="534"/>
      <c r="Q54" s="534"/>
      <c r="R54" s="534"/>
      <c r="S54" s="534"/>
    </row>
    <row r="55" spans="1:19" s="286" customFormat="1" ht="15.75">
      <c r="A55" s="283"/>
      <c r="B55" s="302" t="s">
        <v>429</v>
      </c>
      <c r="C55" s="297" t="s">
        <v>368</v>
      </c>
      <c r="D55" s="557"/>
      <c r="E55" s="290">
        <v>-2799716</v>
      </c>
      <c r="F55" s="564">
        <v>-5005455</v>
      </c>
      <c r="H55" s="534"/>
      <c r="I55" s="534"/>
      <c r="J55" s="534"/>
      <c r="K55" s="534"/>
      <c r="L55" s="534"/>
      <c r="M55" s="534"/>
      <c r="O55" s="534"/>
      <c r="P55" s="534"/>
      <c r="Q55" s="534"/>
      <c r="R55" s="534"/>
      <c r="S55" s="534"/>
    </row>
    <row r="56" spans="1:19" s="286" customFormat="1" ht="15.75">
      <c r="A56" s="283"/>
      <c r="B56" s="277" t="s">
        <v>252</v>
      </c>
      <c r="C56" s="298" t="s">
        <v>532</v>
      </c>
      <c r="D56" s="557" t="s">
        <v>548</v>
      </c>
      <c r="E56" s="294">
        <f>+E51-E52</f>
        <v>15452557</v>
      </c>
      <c r="F56" s="568">
        <f>+F51-F52</f>
        <v>8262614</v>
      </c>
      <c r="H56" s="534"/>
      <c r="I56" s="534"/>
      <c r="J56" s="534"/>
      <c r="K56" s="534"/>
      <c r="L56" s="534"/>
      <c r="M56" s="534"/>
      <c r="O56" s="534"/>
      <c r="P56" s="534"/>
      <c r="Q56" s="534"/>
      <c r="R56" s="534"/>
      <c r="S56" s="534"/>
    </row>
    <row r="57" spans="1:19" s="286" customFormat="1" ht="15.75">
      <c r="A57" s="283"/>
      <c r="B57" s="277" t="s">
        <v>271</v>
      </c>
      <c r="C57" s="298" t="s">
        <v>263</v>
      </c>
      <c r="D57" s="557"/>
      <c r="E57" s="294">
        <f>SUM(E58:E60)</f>
        <v>0</v>
      </c>
      <c r="F57" s="568">
        <f>SUM(F58:F60)</f>
        <v>0</v>
      </c>
      <c r="H57" s="534"/>
      <c r="I57" s="534"/>
      <c r="J57" s="534"/>
      <c r="K57" s="534"/>
      <c r="L57" s="534"/>
      <c r="M57" s="534"/>
      <c r="O57" s="534"/>
      <c r="P57" s="534"/>
      <c r="Q57" s="534"/>
      <c r="R57" s="534"/>
      <c r="S57" s="534"/>
    </row>
    <row r="58" spans="1:19" ht="15.75">
      <c r="A58" s="287"/>
      <c r="B58" s="288" t="s">
        <v>369</v>
      </c>
      <c r="C58" s="295" t="s">
        <v>264</v>
      </c>
      <c r="D58" s="557"/>
      <c r="E58" s="290">
        <v>0</v>
      </c>
      <c r="F58" s="564">
        <v>0</v>
      </c>
      <c r="H58" s="534"/>
      <c r="I58" s="534"/>
      <c r="J58" s="534"/>
      <c r="K58" s="534"/>
      <c r="L58" s="534"/>
      <c r="M58" s="534"/>
      <c r="O58" s="534"/>
      <c r="P58" s="534"/>
      <c r="Q58" s="534"/>
      <c r="R58" s="534"/>
      <c r="S58" s="534"/>
    </row>
    <row r="59" spans="1:19" ht="15.75">
      <c r="A59" s="287"/>
      <c r="B59" s="288" t="s">
        <v>370</v>
      </c>
      <c r="C59" s="295" t="s">
        <v>265</v>
      </c>
      <c r="D59" s="557"/>
      <c r="E59" s="290">
        <v>0</v>
      </c>
      <c r="F59" s="564">
        <v>0</v>
      </c>
      <c r="H59" s="534"/>
      <c r="I59" s="534"/>
      <c r="J59" s="534"/>
      <c r="K59" s="534"/>
      <c r="L59" s="534"/>
      <c r="M59" s="534"/>
      <c r="O59" s="534"/>
      <c r="P59" s="534"/>
      <c r="Q59" s="534"/>
      <c r="R59" s="534"/>
      <c r="S59" s="534"/>
    </row>
    <row r="60" spans="1:19" ht="15.75">
      <c r="A60" s="287"/>
      <c r="B60" s="288" t="s">
        <v>371</v>
      </c>
      <c r="C60" s="295" t="s">
        <v>266</v>
      </c>
      <c r="D60" s="557"/>
      <c r="E60" s="290">
        <v>0</v>
      </c>
      <c r="F60" s="564">
        <v>0</v>
      </c>
      <c r="H60" s="534"/>
      <c r="I60" s="534"/>
      <c r="J60" s="534"/>
      <c r="K60" s="534"/>
      <c r="L60" s="534"/>
      <c r="M60" s="534"/>
      <c r="O60" s="534"/>
      <c r="P60" s="534"/>
      <c r="Q60" s="534"/>
      <c r="R60" s="534"/>
      <c r="S60" s="534"/>
    </row>
    <row r="61" spans="1:19" s="286" customFormat="1" ht="15.75">
      <c r="A61" s="283"/>
      <c r="B61" s="277" t="s">
        <v>272</v>
      </c>
      <c r="C61" s="298" t="s">
        <v>267</v>
      </c>
      <c r="D61" s="557"/>
      <c r="E61" s="294">
        <f>SUM(E62:E64)</f>
        <v>0</v>
      </c>
      <c r="F61" s="568">
        <f>SUM(F62:F64)</f>
        <v>0</v>
      </c>
      <c r="H61" s="534"/>
      <c r="I61" s="534"/>
      <c r="J61" s="534"/>
      <c r="K61" s="534"/>
      <c r="L61" s="534"/>
      <c r="M61" s="534"/>
      <c r="O61" s="534"/>
      <c r="P61" s="534"/>
      <c r="Q61" s="534"/>
      <c r="R61" s="534"/>
      <c r="S61" s="534"/>
    </row>
    <row r="62" spans="1:19" ht="15.75">
      <c r="A62" s="287"/>
      <c r="B62" s="288" t="s">
        <v>430</v>
      </c>
      <c r="C62" s="295" t="s">
        <v>268</v>
      </c>
      <c r="D62" s="557"/>
      <c r="E62" s="290">
        <v>0</v>
      </c>
      <c r="F62" s="564">
        <v>0</v>
      </c>
      <c r="H62" s="534"/>
      <c r="I62" s="534"/>
      <c r="J62" s="534"/>
      <c r="K62" s="534"/>
      <c r="L62" s="534"/>
      <c r="M62" s="534"/>
      <c r="O62" s="534"/>
      <c r="P62" s="534"/>
      <c r="Q62" s="534"/>
      <c r="R62" s="534"/>
      <c r="S62" s="534"/>
    </row>
    <row r="63" spans="1:19" ht="15.75">
      <c r="A63" s="287"/>
      <c r="B63" s="288" t="s">
        <v>431</v>
      </c>
      <c r="C63" s="295" t="s">
        <v>269</v>
      </c>
      <c r="D63" s="557"/>
      <c r="E63" s="290">
        <v>0</v>
      </c>
      <c r="F63" s="564">
        <v>0</v>
      </c>
      <c r="H63" s="534"/>
      <c r="I63" s="534"/>
      <c r="J63" s="534"/>
      <c r="K63" s="534"/>
      <c r="L63" s="534"/>
      <c r="M63" s="534"/>
      <c r="O63" s="534"/>
      <c r="P63" s="534"/>
      <c r="Q63" s="534"/>
      <c r="R63" s="534"/>
      <c r="S63" s="534"/>
    </row>
    <row r="64" spans="1:19" ht="15.75">
      <c r="A64" s="287"/>
      <c r="B64" s="288" t="s">
        <v>432</v>
      </c>
      <c r="C64" s="295" t="s">
        <v>270</v>
      </c>
      <c r="D64" s="557"/>
      <c r="E64" s="290">
        <v>0</v>
      </c>
      <c r="F64" s="564">
        <v>0</v>
      </c>
      <c r="H64" s="534"/>
      <c r="I64" s="534"/>
      <c r="J64" s="534"/>
      <c r="K64" s="534"/>
      <c r="L64" s="534"/>
      <c r="M64" s="534"/>
      <c r="O64" s="534"/>
      <c r="P64" s="534"/>
      <c r="Q64" s="534"/>
      <c r="R64" s="534"/>
      <c r="S64" s="534"/>
    </row>
    <row r="65" spans="1:19" s="286" customFormat="1" ht="15.75">
      <c r="A65" s="283"/>
      <c r="B65" s="277" t="s">
        <v>274</v>
      </c>
      <c r="C65" s="293" t="s">
        <v>531</v>
      </c>
      <c r="D65" s="557" t="s">
        <v>546</v>
      </c>
      <c r="E65" s="294">
        <f>+E57-E61</f>
        <v>0</v>
      </c>
      <c r="F65" s="568">
        <f>+F57-F61</f>
        <v>0</v>
      </c>
      <c r="H65" s="534"/>
      <c r="I65" s="534"/>
      <c r="J65" s="534"/>
      <c r="K65" s="534"/>
      <c r="L65" s="534"/>
      <c r="M65" s="534"/>
      <c r="O65" s="534"/>
      <c r="P65" s="534"/>
      <c r="Q65" s="534"/>
      <c r="R65" s="534"/>
      <c r="S65" s="534"/>
    </row>
    <row r="66" spans="1:19" s="286" customFormat="1" ht="15.75">
      <c r="A66" s="283"/>
      <c r="B66" s="277" t="s">
        <v>275</v>
      </c>
      <c r="C66" s="293" t="s">
        <v>273</v>
      </c>
      <c r="D66" s="557" t="s">
        <v>547</v>
      </c>
      <c r="E66" s="294">
        <f>SUM(E67:E68)</f>
        <v>0</v>
      </c>
      <c r="F66" s="568">
        <f>SUM(F67:F68)</f>
        <v>0</v>
      </c>
      <c r="H66" s="534"/>
      <c r="I66" s="534"/>
      <c r="J66" s="534"/>
      <c r="K66" s="534"/>
      <c r="L66" s="534"/>
      <c r="M66" s="534"/>
      <c r="O66" s="534"/>
      <c r="P66" s="534"/>
      <c r="Q66" s="534"/>
      <c r="R66" s="534"/>
      <c r="S66" s="534"/>
    </row>
    <row r="67" spans="1:19" s="286" customFormat="1" ht="15.75">
      <c r="A67" s="283"/>
      <c r="B67" s="302" t="s">
        <v>433</v>
      </c>
      <c r="C67" s="297" t="s">
        <v>94</v>
      </c>
      <c r="D67" s="557"/>
      <c r="E67" s="290">
        <v>0</v>
      </c>
      <c r="F67" s="564">
        <v>0</v>
      </c>
      <c r="H67" s="534"/>
      <c r="I67" s="534"/>
      <c r="J67" s="534"/>
      <c r="K67" s="534"/>
      <c r="L67" s="534"/>
      <c r="M67" s="534"/>
      <c r="O67" s="534"/>
      <c r="P67" s="534"/>
      <c r="Q67" s="534"/>
      <c r="R67" s="534"/>
      <c r="S67" s="534"/>
    </row>
    <row r="68" spans="1:19" s="286" customFormat="1" ht="15.75">
      <c r="A68" s="283"/>
      <c r="B68" s="302" t="s">
        <v>434</v>
      </c>
      <c r="C68" s="297" t="s">
        <v>367</v>
      </c>
      <c r="D68" s="557"/>
      <c r="E68" s="290">
        <v>0</v>
      </c>
      <c r="F68" s="564">
        <v>0</v>
      </c>
      <c r="H68" s="534"/>
      <c r="I68" s="534"/>
      <c r="J68" s="534"/>
      <c r="K68" s="534"/>
      <c r="L68" s="534"/>
      <c r="M68" s="534"/>
      <c r="O68" s="534"/>
      <c r="P68" s="534"/>
      <c r="Q68" s="534"/>
      <c r="R68" s="534"/>
      <c r="S68" s="534"/>
    </row>
    <row r="69" spans="1:19" s="286" customFormat="1" ht="15.75">
      <c r="A69" s="283"/>
      <c r="B69" s="302" t="s">
        <v>435</v>
      </c>
      <c r="C69" s="297" t="s">
        <v>368</v>
      </c>
      <c r="D69" s="557"/>
      <c r="E69" s="290">
        <v>0</v>
      </c>
      <c r="F69" s="564">
        <v>0</v>
      </c>
      <c r="H69" s="534"/>
      <c r="I69" s="534"/>
      <c r="J69" s="534"/>
      <c r="K69" s="534"/>
      <c r="L69" s="534"/>
      <c r="M69" s="534"/>
      <c r="O69" s="534"/>
      <c r="P69" s="534"/>
      <c r="Q69" s="534"/>
      <c r="R69" s="534"/>
      <c r="S69" s="534"/>
    </row>
    <row r="70" spans="1:19" s="286" customFormat="1" ht="15.75">
      <c r="A70" s="283"/>
      <c r="B70" s="277" t="s">
        <v>372</v>
      </c>
      <c r="C70" s="293" t="s">
        <v>530</v>
      </c>
      <c r="D70" s="557" t="s">
        <v>548</v>
      </c>
      <c r="E70" s="294">
        <f>+E65-E66</f>
        <v>0</v>
      </c>
      <c r="F70" s="568">
        <f>+F65-F66</f>
        <v>0</v>
      </c>
      <c r="H70" s="534"/>
      <c r="I70" s="534"/>
      <c r="J70" s="534"/>
      <c r="K70" s="534"/>
      <c r="L70" s="534"/>
      <c r="M70" s="534"/>
      <c r="O70" s="534"/>
      <c r="P70" s="534"/>
      <c r="Q70" s="534"/>
      <c r="R70" s="534"/>
      <c r="S70" s="534"/>
    </row>
    <row r="71" spans="1:19" s="286" customFormat="1" ht="15.75">
      <c r="A71" s="283"/>
      <c r="B71" s="277" t="s">
        <v>436</v>
      </c>
      <c r="C71" s="293" t="s">
        <v>529</v>
      </c>
      <c r="D71" s="557" t="s">
        <v>549</v>
      </c>
      <c r="E71" s="294">
        <f>SUM(E72:E73)</f>
        <v>15452557</v>
      </c>
      <c r="F71" s="568">
        <f>SUM(F72:F73)</f>
        <v>8262614</v>
      </c>
      <c r="H71" s="534"/>
      <c r="I71" s="534"/>
      <c r="J71" s="534"/>
      <c r="K71" s="534"/>
      <c r="L71" s="534"/>
      <c r="M71" s="534"/>
      <c r="O71" s="534"/>
      <c r="P71" s="534"/>
      <c r="Q71" s="534"/>
      <c r="R71" s="534"/>
      <c r="S71" s="534"/>
    </row>
    <row r="72" spans="1:19" s="286" customFormat="1" ht="15.75">
      <c r="A72" s="283"/>
      <c r="B72" s="288" t="s">
        <v>437</v>
      </c>
      <c r="C72" s="297" t="s">
        <v>80</v>
      </c>
      <c r="D72" s="557"/>
      <c r="E72" s="290">
        <v>15365843</v>
      </c>
      <c r="F72" s="599">
        <v>8215682</v>
      </c>
      <c r="H72" s="534"/>
      <c r="I72" s="534"/>
      <c r="J72" s="534"/>
      <c r="K72" s="534"/>
      <c r="L72" s="534"/>
      <c r="M72" s="534"/>
      <c r="O72" s="534"/>
      <c r="P72" s="534"/>
      <c r="Q72" s="534"/>
      <c r="R72" s="534"/>
      <c r="S72" s="534"/>
    </row>
    <row r="73" spans="1:19" ht="15.75" customHeight="1">
      <c r="A73" s="287"/>
      <c r="B73" s="288" t="s">
        <v>438</v>
      </c>
      <c r="C73" s="289" t="s">
        <v>276</v>
      </c>
      <c r="D73" s="560"/>
      <c r="E73" s="290">
        <v>86714</v>
      </c>
      <c r="F73" s="564">
        <v>46932</v>
      </c>
      <c r="H73" s="534"/>
      <c r="I73" s="534"/>
      <c r="J73" s="534"/>
      <c r="K73" s="534"/>
      <c r="L73" s="534"/>
      <c r="M73" s="534"/>
      <c r="O73" s="534"/>
      <c r="P73" s="534"/>
      <c r="Q73" s="534"/>
      <c r="R73" s="534"/>
      <c r="S73" s="534"/>
    </row>
    <row r="74" spans="1:19" s="286" customFormat="1" ht="18.75" customHeight="1">
      <c r="A74" s="303"/>
      <c r="B74" s="304"/>
      <c r="C74" s="305" t="s">
        <v>305</v>
      </c>
      <c r="D74" s="306"/>
      <c r="E74" s="307">
        <f>E72/420000000</f>
        <v>0.03658534047619048</v>
      </c>
      <c r="F74" s="581">
        <f>F72/420000000</f>
        <v>0.01956114761904762</v>
      </c>
      <c r="H74" s="570"/>
      <c r="I74" s="534"/>
      <c r="J74" s="534"/>
      <c r="K74" s="534"/>
      <c r="L74" s="534"/>
      <c r="M74" s="534"/>
      <c r="O74" s="534"/>
      <c r="P74" s="534"/>
      <c r="Q74" s="534"/>
      <c r="R74" s="534"/>
      <c r="S74" s="534"/>
    </row>
    <row r="75" spans="5:19" ht="12.75">
      <c r="E75" s="308"/>
      <c r="F75" s="308"/>
      <c r="O75" s="534"/>
      <c r="P75" s="534"/>
      <c r="Q75" s="534"/>
      <c r="R75" s="534"/>
      <c r="S75" s="534"/>
    </row>
    <row r="76" spans="2:19" ht="18.75">
      <c r="B76" s="12" t="s">
        <v>246</v>
      </c>
      <c r="E76" s="309"/>
      <c r="F76" s="309"/>
      <c r="O76" s="534"/>
      <c r="P76" s="534"/>
      <c r="Q76" s="534"/>
      <c r="R76" s="534"/>
      <c r="S76" s="534"/>
    </row>
    <row r="77" spans="5:19" ht="12.75">
      <c r="E77" s="310"/>
      <c r="F77" s="310"/>
      <c r="O77" s="534"/>
      <c r="P77" s="534"/>
      <c r="Q77" s="534"/>
      <c r="R77" s="534"/>
      <c r="S77" s="534"/>
    </row>
    <row r="78" spans="5:19" ht="12.75">
      <c r="E78" s="308"/>
      <c r="F78" s="308"/>
      <c r="O78" s="534"/>
      <c r="P78" s="534"/>
      <c r="Q78" s="534"/>
      <c r="R78" s="534"/>
      <c r="S78" s="534"/>
    </row>
    <row r="79" spans="4:19" s="263" customFormat="1" ht="12.75">
      <c r="D79" s="324"/>
      <c r="E79" s="308"/>
      <c r="F79" s="308"/>
      <c r="O79" s="534"/>
      <c r="P79" s="534"/>
      <c r="Q79" s="534"/>
      <c r="R79" s="534"/>
      <c r="S79" s="534"/>
    </row>
    <row r="80" spans="4:19" s="263" customFormat="1" ht="12.75">
      <c r="D80" s="324"/>
      <c r="E80" s="308"/>
      <c r="F80" s="308"/>
      <c r="O80" s="534"/>
      <c r="P80" s="534"/>
      <c r="Q80" s="534"/>
      <c r="R80" s="534"/>
      <c r="S80" s="534"/>
    </row>
    <row r="81" spans="4:19" s="263" customFormat="1" ht="12.75">
      <c r="D81" s="324"/>
      <c r="E81" s="311"/>
      <c r="F81" s="308"/>
      <c r="O81" s="534"/>
      <c r="P81" s="534"/>
      <c r="Q81" s="534"/>
      <c r="R81" s="534"/>
      <c r="S81" s="534"/>
    </row>
    <row r="82" spans="4:19" s="263" customFormat="1" ht="12.75">
      <c r="D82" s="324"/>
      <c r="E82" s="311"/>
      <c r="F82" s="311"/>
      <c r="O82" s="534"/>
      <c r="P82" s="534"/>
      <c r="Q82" s="534"/>
      <c r="R82" s="534"/>
      <c r="S82" s="534"/>
    </row>
    <row r="83" spans="4:19" s="263" customFormat="1" ht="12.75">
      <c r="D83" s="324"/>
      <c r="E83" s="311"/>
      <c r="F83" s="311"/>
      <c r="O83" s="534"/>
      <c r="P83" s="534"/>
      <c r="Q83" s="534"/>
      <c r="R83" s="534"/>
      <c r="S83" s="534"/>
    </row>
    <row r="84" spans="4:19" s="263" customFormat="1" ht="12.75">
      <c r="D84" s="324"/>
      <c r="E84" s="311"/>
      <c r="F84" s="311"/>
      <c r="O84" s="534"/>
      <c r="P84" s="534"/>
      <c r="Q84" s="534"/>
      <c r="R84" s="534"/>
      <c r="S84" s="534"/>
    </row>
    <row r="85" spans="4:19" s="263" customFormat="1" ht="12.75">
      <c r="D85" s="324"/>
      <c r="E85" s="311"/>
      <c r="F85" s="311"/>
      <c r="O85" s="534"/>
      <c r="P85" s="534"/>
      <c r="Q85" s="534"/>
      <c r="R85" s="534"/>
      <c r="S85" s="534"/>
    </row>
    <row r="86" spans="4:19" s="263" customFormat="1" ht="12.75">
      <c r="D86" s="324"/>
      <c r="E86" s="311"/>
      <c r="F86" s="311"/>
      <c r="O86" s="534"/>
      <c r="P86" s="534"/>
      <c r="Q86" s="534"/>
      <c r="R86" s="534"/>
      <c r="S86" s="534"/>
    </row>
    <row r="87" spans="4:19" s="263" customFormat="1" ht="12.75">
      <c r="D87" s="324"/>
      <c r="E87" s="311"/>
      <c r="F87" s="311"/>
      <c r="O87" s="534"/>
      <c r="P87" s="534"/>
      <c r="Q87" s="534"/>
      <c r="R87" s="534"/>
      <c r="S87" s="534"/>
    </row>
    <row r="88" spans="4:19" s="263" customFormat="1" ht="12.75">
      <c r="D88" s="324"/>
      <c r="E88" s="311"/>
      <c r="F88" s="311"/>
      <c r="O88" s="534"/>
      <c r="P88" s="534"/>
      <c r="Q88" s="534"/>
      <c r="R88" s="534"/>
      <c r="S88" s="534"/>
    </row>
    <row r="89" spans="4:19" s="263" customFormat="1" ht="12.75">
      <c r="D89" s="324"/>
      <c r="E89" s="311"/>
      <c r="F89" s="311"/>
      <c r="O89" s="534"/>
      <c r="P89" s="534"/>
      <c r="Q89" s="534"/>
      <c r="R89" s="534"/>
      <c r="S89" s="534"/>
    </row>
    <row r="90" spans="4:19" s="263" customFormat="1" ht="12.75">
      <c r="D90" s="324"/>
      <c r="E90" s="311"/>
      <c r="F90" s="311"/>
      <c r="O90" s="534"/>
      <c r="P90" s="534"/>
      <c r="Q90" s="534"/>
      <c r="R90" s="534"/>
      <c r="S90" s="534"/>
    </row>
    <row r="91" spans="4:19" s="263" customFormat="1" ht="12.75">
      <c r="D91" s="324"/>
      <c r="E91" s="311"/>
      <c r="F91" s="311"/>
      <c r="O91" s="534"/>
      <c r="P91" s="534"/>
      <c r="Q91" s="534"/>
      <c r="R91" s="534"/>
      <c r="S91" s="534"/>
    </row>
    <row r="92" spans="4:19" s="263" customFormat="1" ht="12.75">
      <c r="D92" s="324"/>
      <c r="E92" s="311"/>
      <c r="F92" s="311"/>
      <c r="O92" s="534"/>
      <c r="P92" s="534"/>
      <c r="Q92" s="534"/>
      <c r="R92" s="534"/>
      <c r="S92" s="534"/>
    </row>
    <row r="93" spans="4:19" s="263" customFormat="1" ht="12.75">
      <c r="D93" s="324"/>
      <c r="E93" s="311"/>
      <c r="F93" s="311"/>
      <c r="O93" s="534"/>
      <c r="P93" s="534"/>
      <c r="Q93" s="534"/>
      <c r="R93" s="534"/>
      <c r="S93" s="534"/>
    </row>
    <row r="94" spans="4:19" s="263" customFormat="1" ht="12.75">
      <c r="D94" s="324"/>
      <c r="E94" s="311"/>
      <c r="F94" s="311"/>
      <c r="O94" s="534"/>
      <c r="P94" s="534"/>
      <c r="Q94" s="534"/>
      <c r="R94" s="534"/>
      <c r="S94" s="534"/>
    </row>
    <row r="95" spans="4:19" s="263" customFormat="1" ht="12.75">
      <c r="D95" s="324"/>
      <c r="E95" s="311"/>
      <c r="F95" s="311"/>
      <c r="O95" s="534"/>
      <c r="P95" s="534"/>
      <c r="Q95" s="534"/>
      <c r="R95" s="534"/>
      <c r="S95" s="534"/>
    </row>
    <row r="96" spans="4:19" s="263" customFormat="1" ht="12.75">
      <c r="D96" s="324"/>
      <c r="E96" s="311"/>
      <c r="F96" s="311"/>
      <c r="O96" s="534"/>
      <c r="P96" s="534"/>
      <c r="Q96" s="534"/>
      <c r="R96" s="534"/>
      <c r="S96" s="534"/>
    </row>
    <row r="97" spans="4:19" s="263" customFormat="1" ht="12.75">
      <c r="D97" s="324"/>
      <c r="E97" s="311"/>
      <c r="F97" s="311"/>
      <c r="O97" s="534"/>
      <c r="P97" s="534"/>
      <c r="Q97" s="534"/>
      <c r="R97" s="534"/>
      <c r="S97" s="534"/>
    </row>
    <row r="98" spans="4:19" s="263" customFormat="1" ht="12.75">
      <c r="D98" s="324"/>
      <c r="E98" s="311"/>
      <c r="F98" s="311"/>
      <c r="O98" s="534"/>
      <c r="P98" s="534"/>
      <c r="Q98" s="534"/>
      <c r="R98" s="534"/>
      <c r="S98" s="534"/>
    </row>
    <row r="99" spans="4:19" s="263" customFormat="1" ht="12.75">
      <c r="D99" s="324"/>
      <c r="E99" s="311"/>
      <c r="F99" s="311"/>
      <c r="O99" s="534"/>
      <c r="P99" s="534"/>
      <c r="Q99" s="534"/>
      <c r="R99" s="534"/>
      <c r="S99" s="534"/>
    </row>
    <row r="100" spans="4:19" s="263" customFormat="1" ht="12.75">
      <c r="D100" s="324"/>
      <c r="E100" s="311"/>
      <c r="F100" s="311"/>
      <c r="O100" s="534"/>
      <c r="P100" s="534"/>
      <c r="Q100" s="534"/>
      <c r="R100" s="534"/>
      <c r="S100" s="534"/>
    </row>
    <row r="101" spans="4:19" s="263" customFormat="1" ht="12.75">
      <c r="D101" s="324"/>
      <c r="E101" s="311"/>
      <c r="F101" s="311"/>
      <c r="O101" s="534"/>
      <c r="P101" s="534"/>
      <c r="Q101" s="534"/>
      <c r="R101" s="534"/>
      <c r="S101" s="534"/>
    </row>
    <row r="102" spans="4:19" s="263" customFormat="1" ht="12.75">
      <c r="D102" s="324"/>
      <c r="E102" s="311"/>
      <c r="F102" s="311"/>
      <c r="O102" s="534"/>
      <c r="P102" s="534"/>
      <c r="Q102" s="534"/>
      <c r="R102" s="534"/>
      <c r="S102" s="534"/>
    </row>
    <row r="103" spans="4:19" s="263" customFormat="1" ht="12.75">
      <c r="D103" s="324"/>
      <c r="E103" s="311"/>
      <c r="F103" s="311"/>
      <c r="O103" s="534"/>
      <c r="P103" s="534"/>
      <c r="Q103" s="534"/>
      <c r="R103" s="534"/>
      <c r="S103" s="534"/>
    </row>
    <row r="104" spans="4:19" s="263" customFormat="1" ht="12.75">
      <c r="D104" s="324"/>
      <c r="E104" s="311"/>
      <c r="F104" s="311"/>
      <c r="O104" s="534"/>
      <c r="P104" s="534"/>
      <c r="Q104" s="534"/>
      <c r="R104" s="534"/>
      <c r="S104" s="534"/>
    </row>
    <row r="105" spans="4:19" s="263" customFormat="1" ht="12.75">
      <c r="D105" s="324"/>
      <c r="E105" s="311"/>
      <c r="F105" s="311"/>
      <c r="O105" s="534"/>
      <c r="P105" s="534"/>
      <c r="Q105" s="534"/>
      <c r="R105" s="534"/>
      <c r="S105" s="534"/>
    </row>
    <row r="106" spans="4:19" s="263" customFormat="1" ht="12.75">
      <c r="D106" s="324"/>
      <c r="E106" s="311"/>
      <c r="F106" s="311"/>
      <c r="O106" s="534"/>
      <c r="P106" s="534"/>
      <c r="Q106" s="534"/>
      <c r="R106" s="534"/>
      <c r="S106" s="534"/>
    </row>
    <row r="107" spans="4:6" s="263" customFormat="1" ht="12.75">
      <c r="D107" s="324"/>
      <c r="E107" s="311"/>
      <c r="F107" s="311"/>
    </row>
    <row r="108" spans="4:6" s="263" customFormat="1" ht="12.75">
      <c r="D108" s="324"/>
      <c r="E108" s="311"/>
      <c r="F108" s="311"/>
    </row>
    <row r="109" spans="4:6" s="263" customFormat="1" ht="12.75">
      <c r="D109" s="324"/>
      <c r="E109" s="311"/>
      <c r="F109" s="311"/>
    </row>
    <row r="110" spans="4:6" s="263" customFormat="1" ht="12.75">
      <c r="D110" s="324"/>
      <c r="E110" s="311"/>
      <c r="F110" s="311"/>
    </row>
    <row r="111" spans="4:6" s="263" customFormat="1" ht="12.75">
      <c r="D111" s="324"/>
      <c r="E111" s="311"/>
      <c r="F111" s="311"/>
    </row>
    <row r="112" spans="4:6" s="263" customFormat="1" ht="12.75">
      <c r="D112" s="324"/>
      <c r="E112" s="311"/>
      <c r="F112" s="311"/>
    </row>
    <row r="113" spans="4:6" s="263" customFormat="1" ht="12.75">
      <c r="D113" s="324"/>
      <c r="E113" s="311"/>
      <c r="F113" s="311"/>
    </row>
    <row r="114" spans="4:6" s="263" customFormat="1" ht="12.75">
      <c r="D114" s="324"/>
      <c r="E114" s="311"/>
      <c r="F114" s="311"/>
    </row>
    <row r="115" spans="4:6" s="263" customFormat="1" ht="12.75">
      <c r="D115" s="324"/>
      <c r="E115" s="311"/>
      <c r="F115" s="311"/>
    </row>
    <row r="116" spans="4:6" s="263" customFormat="1" ht="12.75">
      <c r="D116" s="324"/>
      <c r="E116" s="311"/>
      <c r="F116" s="311"/>
    </row>
    <row r="117" spans="4:6" s="263" customFormat="1" ht="12.75">
      <c r="D117" s="324"/>
      <c r="E117" s="311"/>
      <c r="F117" s="311"/>
    </row>
    <row r="118" spans="4:6" s="263" customFormat="1" ht="12.75">
      <c r="D118" s="324"/>
      <c r="E118" s="311"/>
      <c r="F118" s="311"/>
    </row>
    <row r="119" spans="4:6" s="263" customFormat="1" ht="12.75">
      <c r="D119" s="324"/>
      <c r="E119" s="311"/>
      <c r="F119" s="311"/>
    </row>
    <row r="120" spans="4:6" s="263" customFormat="1" ht="12.75">
      <c r="D120" s="324"/>
      <c r="E120" s="311"/>
      <c r="F120" s="311"/>
    </row>
    <row r="121" spans="4:6" s="263" customFormat="1" ht="12.75">
      <c r="D121" s="324"/>
      <c r="E121" s="311"/>
      <c r="F121" s="311"/>
    </row>
    <row r="122" spans="4:6" s="263" customFormat="1" ht="12.75">
      <c r="D122" s="324"/>
      <c r="E122" s="311"/>
      <c r="F122" s="311"/>
    </row>
    <row r="123" spans="4:6" s="263" customFormat="1" ht="12.75">
      <c r="D123" s="324"/>
      <c r="E123" s="311"/>
      <c r="F123" s="311"/>
    </row>
    <row r="124" spans="4:6" s="263" customFormat="1" ht="12.75">
      <c r="D124" s="324"/>
      <c r="E124" s="311"/>
      <c r="F124" s="311"/>
    </row>
    <row r="125" spans="4:6" s="263" customFormat="1" ht="12.75">
      <c r="D125" s="324"/>
      <c r="E125" s="311"/>
      <c r="F125" s="311"/>
    </row>
    <row r="126" spans="4:6" s="263" customFormat="1" ht="12.75">
      <c r="D126" s="324"/>
      <c r="E126" s="311"/>
      <c r="F126" s="311"/>
    </row>
    <row r="127" spans="4:6" s="263" customFormat="1" ht="12.75">
      <c r="D127" s="324"/>
      <c r="E127" s="311"/>
      <c r="F127" s="311"/>
    </row>
    <row r="128" spans="4:6" s="263" customFormat="1" ht="12.75">
      <c r="D128" s="324"/>
      <c r="E128" s="311"/>
      <c r="F128" s="311"/>
    </row>
    <row r="129" spans="4:6" s="263" customFormat="1" ht="12.75">
      <c r="D129" s="324"/>
      <c r="E129" s="311"/>
      <c r="F129" s="311"/>
    </row>
    <row r="130" spans="4:6" s="263" customFormat="1" ht="12.75">
      <c r="D130" s="324"/>
      <c r="E130" s="311"/>
      <c r="F130" s="311"/>
    </row>
    <row r="131" spans="4:6" s="263" customFormat="1" ht="12.75">
      <c r="D131" s="324"/>
      <c r="E131" s="311"/>
      <c r="F131" s="311"/>
    </row>
    <row r="132" spans="4:6" s="263" customFormat="1" ht="12.75">
      <c r="D132" s="324"/>
      <c r="E132" s="311"/>
      <c r="F132" s="311"/>
    </row>
    <row r="133" spans="4:6" s="263" customFormat="1" ht="12.75">
      <c r="D133" s="324"/>
      <c r="E133" s="311"/>
      <c r="F133" s="311"/>
    </row>
    <row r="134" spans="4:6" s="263" customFormat="1" ht="12.75">
      <c r="D134" s="324"/>
      <c r="E134" s="311"/>
      <c r="F134" s="311"/>
    </row>
    <row r="135" spans="4:6" s="263" customFormat="1" ht="12.75">
      <c r="D135" s="324"/>
      <c r="E135" s="311"/>
      <c r="F135" s="311"/>
    </row>
    <row r="136" spans="4:6" s="263" customFormat="1" ht="12.75">
      <c r="D136" s="324"/>
      <c r="E136" s="311"/>
      <c r="F136" s="311"/>
    </row>
    <row r="137" spans="4:6" s="263" customFormat="1" ht="12.75">
      <c r="D137" s="324"/>
      <c r="E137" s="311"/>
      <c r="F137" s="311"/>
    </row>
    <row r="138" spans="4:6" s="263" customFormat="1" ht="12.75">
      <c r="D138" s="324"/>
      <c r="E138" s="311"/>
      <c r="F138" s="311"/>
    </row>
    <row r="139" spans="4:6" s="263" customFormat="1" ht="12.75">
      <c r="D139" s="324"/>
      <c r="E139" s="311"/>
      <c r="F139" s="311"/>
    </row>
    <row r="140" spans="4:6" s="263" customFormat="1" ht="12.75">
      <c r="D140" s="324"/>
      <c r="E140" s="311"/>
      <c r="F140" s="311"/>
    </row>
    <row r="141" spans="4:6" s="263" customFormat="1" ht="12.75">
      <c r="D141" s="324"/>
      <c r="E141" s="311"/>
      <c r="F141" s="311"/>
    </row>
    <row r="142" spans="4:6" s="263" customFormat="1" ht="12.75">
      <c r="D142" s="324"/>
      <c r="E142" s="311"/>
      <c r="F142" s="311"/>
    </row>
    <row r="143" spans="4:6" s="263" customFormat="1" ht="12.75">
      <c r="D143" s="324"/>
      <c r="E143" s="311"/>
      <c r="F143" s="311"/>
    </row>
    <row r="144" spans="4:6" s="263" customFormat="1" ht="12.75">
      <c r="D144" s="324"/>
      <c r="E144" s="311"/>
      <c r="F144" s="311"/>
    </row>
    <row r="145" spans="4:6" s="263" customFormat="1" ht="12.75">
      <c r="D145" s="324"/>
      <c r="E145" s="311"/>
      <c r="F145" s="311"/>
    </row>
    <row r="146" spans="4:6" s="263" customFormat="1" ht="12.75">
      <c r="D146" s="324"/>
      <c r="E146" s="311"/>
      <c r="F146" s="311"/>
    </row>
    <row r="147" spans="4:6" s="263" customFormat="1" ht="12.75">
      <c r="D147" s="324"/>
      <c r="E147" s="311"/>
      <c r="F147" s="311"/>
    </row>
    <row r="148" spans="4:6" s="263" customFormat="1" ht="12.75">
      <c r="D148" s="324"/>
      <c r="E148" s="311"/>
      <c r="F148" s="311"/>
    </row>
    <row r="149" spans="4:6" s="263" customFormat="1" ht="12.75">
      <c r="D149" s="324"/>
      <c r="E149" s="311"/>
      <c r="F149" s="311"/>
    </row>
    <row r="150" spans="4:6" s="263" customFormat="1" ht="12.75">
      <c r="D150" s="324"/>
      <c r="E150" s="311"/>
      <c r="F150" s="311"/>
    </row>
    <row r="151" spans="4:6" s="263" customFormat="1" ht="12.75">
      <c r="D151" s="324"/>
      <c r="E151" s="311"/>
      <c r="F151" s="311"/>
    </row>
    <row r="152" spans="4:6" s="263" customFormat="1" ht="12.75">
      <c r="D152" s="324"/>
      <c r="E152" s="311"/>
      <c r="F152" s="311"/>
    </row>
    <row r="153" spans="4:6" s="263" customFormat="1" ht="12.75">
      <c r="D153" s="324"/>
      <c r="E153" s="311"/>
      <c r="F153" s="311"/>
    </row>
    <row r="154" spans="4:6" s="263" customFormat="1" ht="12.75">
      <c r="D154" s="324"/>
      <c r="E154" s="311"/>
      <c r="F154" s="311"/>
    </row>
    <row r="155" spans="4:6" s="263" customFormat="1" ht="12.75">
      <c r="D155" s="324"/>
      <c r="E155" s="311"/>
      <c r="F155" s="311"/>
    </row>
    <row r="156" spans="4:6" s="263" customFormat="1" ht="12.75">
      <c r="D156" s="324"/>
      <c r="E156" s="311"/>
      <c r="F156" s="311"/>
    </row>
    <row r="157" spans="4:6" s="263" customFormat="1" ht="12.75">
      <c r="D157" s="324"/>
      <c r="E157" s="311"/>
      <c r="F157" s="311"/>
    </row>
    <row r="158" spans="4:6" s="263" customFormat="1" ht="12.75">
      <c r="D158" s="324"/>
      <c r="E158" s="311"/>
      <c r="F158" s="311"/>
    </row>
    <row r="159" spans="4:6" s="263" customFormat="1" ht="12.75">
      <c r="D159" s="324"/>
      <c r="E159" s="311"/>
      <c r="F159" s="311"/>
    </row>
    <row r="160" spans="4:6" s="263" customFormat="1" ht="12.75">
      <c r="D160" s="324"/>
      <c r="E160" s="311"/>
      <c r="F160" s="311"/>
    </row>
    <row r="161" spans="4:6" s="263" customFormat="1" ht="12.75">
      <c r="D161" s="324"/>
      <c r="E161" s="311"/>
      <c r="F161" s="311"/>
    </row>
    <row r="162" spans="4:6" s="263" customFormat="1" ht="12.75">
      <c r="D162" s="324"/>
      <c r="E162" s="311"/>
      <c r="F162" s="311"/>
    </row>
    <row r="163" spans="4:6" s="263" customFormat="1" ht="12.75">
      <c r="D163" s="324"/>
      <c r="E163" s="311"/>
      <c r="F163" s="311"/>
    </row>
    <row r="164" spans="4:6" s="263" customFormat="1" ht="12.75">
      <c r="D164" s="324"/>
      <c r="E164" s="311"/>
      <c r="F164" s="311"/>
    </row>
    <row r="165" spans="4:6" s="263" customFormat="1" ht="12.75">
      <c r="D165" s="324"/>
      <c r="E165" s="311"/>
      <c r="F165" s="311"/>
    </row>
    <row r="166" spans="4:6" s="263" customFormat="1" ht="12.75">
      <c r="D166" s="324"/>
      <c r="E166" s="311"/>
      <c r="F166" s="311"/>
    </row>
    <row r="167" spans="4:6" s="263" customFormat="1" ht="12.75">
      <c r="D167" s="324"/>
      <c r="E167" s="311"/>
      <c r="F167" s="311"/>
    </row>
    <row r="168" spans="4:6" s="263" customFormat="1" ht="12.75">
      <c r="D168" s="324"/>
      <c r="E168" s="311"/>
      <c r="F168" s="311"/>
    </row>
    <row r="169" spans="4:6" s="263" customFormat="1" ht="12.75">
      <c r="D169" s="324"/>
      <c r="E169" s="311"/>
      <c r="F169" s="311"/>
    </row>
    <row r="170" spans="4:6" s="263" customFormat="1" ht="12.75">
      <c r="D170" s="324"/>
      <c r="E170" s="311"/>
      <c r="F170" s="311"/>
    </row>
    <row r="171" spans="4:6" s="263" customFormat="1" ht="12.75">
      <c r="D171" s="324"/>
      <c r="E171" s="311"/>
      <c r="F171" s="311"/>
    </row>
    <row r="172" spans="4:6" s="263" customFormat="1" ht="12.75">
      <c r="D172" s="324"/>
      <c r="E172" s="311"/>
      <c r="F172" s="311"/>
    </row>
    <row r="173" spans="4:6" s="263" customFormat="1" ht="12.75">
      <c r="D173" s="324"/>
      <c r="E173" s="311"/>
      <c r="F173" s="311"/>
    </row>
    <row r="174" spans="4:6" s="263" customFormat="1" ht="12.75">
      <c r="D174" s="324"/>
      <c r="E174" s="311"/>
      <c r="F174" s="311"/>
    </row>
    <row r="175" spans="4:6" s="263" customFormat="1" ht="12.75">
      <c r="D175" s="324"/>
      <c r="E175" s="311"/>
      <c r="F175" s="311"/>
    </row>
    <row r="176" spans="4:6" s="263" customFormat="1" ht="12.75">
      <c r="D176" s="324"/>
      <c r="E176" s="311"/>
      <c r="F176" s="311"/>
    </row>
    <row r="177" spans="4:6" s="263" customFormat="1" ht="12.75">
      <c r="D177" s="324"/>
      <c r="E177" s="311"/>
      <c r="F177" s="311"/>
    </row>
    <row r="178" spans="4:6" s="263" customFormat="1" ht="12.75">
      <c r="D178" s="324"/>
      <c r="E178" s="311"/>
      <c r="F178" s="311"/>
    </row>
    <row r="179" spans="4:6" s="263" customFormat="1" ht="12.75">
      <c r="D179" s="324"/>
      <c r="E179" s="311"/>
      <c r="F179" s="311"/>
    </row>
    <row r="180" spans="4:6" s="263" customFormat="1" ht="12.75">
      <c r="D180" s="324"/>
      <c r="E180" s="311"/>
      <c r="F180" s="311"/>
    </row>
    <row r="181" spans="4:6" s="263" customFormat="1" ht="12.75">
      <c r="D181" s="324"/>
      <c r="E181" s="311"/>
      <c r="F181" s="311"/>
    </row>
    <row r="182" spans="4:6" s="263" customFormat="1" ht="12.75">
      <c r="D182" s="324"/>
      <c r="E182" s="311"/>
      <c r="F182" s="311"/>
    </row>
    <row r="183" spans="4:6" s="263" customFormat="1" ht="12.75">
      <c r="D183" s="324"/>
      <c r="E183" s="311"/>
      <c r="F183" s="311"/>
    </row>
    <row r="184" spans="4:6" s="263" customFormat="1" ht="12.75">
      <c r="D184" s="324"/>
      <c r="E184" s="311"/>
      <c r="F184" s="311"/>
    </row>
    <row r="185" spans="4:6" s="263" customFormat="1" ht="12.75">
      <c r="D185" s="324"/>
      <c r="E185" s="311"/>
      <c r="F185" s="311"/>
    </row>
    <row r="186" spans="4:6" s="263" customFormat="1" ht="12.75">
      <c r="D186" s="324"/>
      <c r="E186" s="311"/>
      <c r="F186" s="311"/>
    </row>
    <row r="187" spans="4:6" s="263" customFormat="1" ht="12.75">
      <c r="D187" s="324"/>
      <c r="E187" s="311"/>
      <c r="F187" s="311"/>
    </row>
    <row r="188" spans="4:6" s="263" customFormat="1" ht="12.75">
      <c r="D188" s="324"/>
      <c r="E188" s="311"/>
      <c r="F188" s="311"/>
    </row>
    <row r="189" spans="4:6" s="263" customFormat="1" ht="12.75">
      <c r="D189" s="324"/>
      <c r="E189" s="311"/>
      <c r="F189" s="311"/>
    </row>
    <row r="190" spans="4:6" s="263" customFormat="1" ht="12.75">
      <c r="D190" s="324"/>
      <c r="E190" s="311"/>
      <c r="F190" s="311"/>
    </row>
    <row r="191" spans="4:6" s="263" customFormat="1" ht="12.75">
      <c r="D191" s="324"/>
      <c r="E191" s="311"/>
      <c r="F191" s="311"/>
    </row>
    <row r="192" spans="4:6" s="263" customFormat="1" ht="12.75">
      <c r="D192" s="324"/>
      <c r="E192" s="311"/>
      <c r="F192" s="311"/>
    </row>
    <row r="193" spans="4:6" s="263" customFormat="1" ht="12.75">
      <c r="D193" s="324"/>
      <c r="E193" s="311"/>
      <c r="F193" s="311"/>
    </row>
    <row r="194" spans="4:6" s="263" customFormat="1" ht="12.75">
      <c r="D194" s="324"/>
      <c r="E194" s="311"/>
      <c r="F194" s="311"/>
    </row>
    <row r="195" spans="4:6" s="263" customFormat="1" ht="12.75">
      <c r="D195" s="324"/>
      <c r="E195" s="311"/>
      <c r="F195" s="311"/>
    </row>
    <row r="196" spans="4:6" s="263" customFormat="1" ht="12.75">
      <c r="D196" s="324"/>
      <c r="E196" s="311"/>
      <c r="F196" s="311"/>
    </row>
    <row r="197" spans="4:6" s="263" customFormat="1" ht="12.75">
      <c r="D197" s="324"/>
      <c r="E197" s="311"/>
      <c r="F197" s="311"/>
    </row>
    <row r="198" spans="4:6" s="263" customFormat="1" ht="12.75">
      <c r="D198" s="324"/>
      <c r="E198" s="311"/>
      <c r="F198" s="311"/>
    </row>
    <row r="199" spans="4:6" s="263" customFormat="1" ht="12.75">
      <c r="D199" s="324"/>
      <c r="E199" s="311"/>
      <c r="F199" s="311"/>
    </row>
    <row r="200" spans="4:6" s="263" customFormat="1" ht="12.75">
      <c r="D200" s="324"/>
      <c r="E200" s="311"/>
      <c r="F200" s="311"/>
    </row>
    <row r="201" spans="4:6" s="263" customFormat="1" ht="12.75">
      <c r="D201" s="324"/>
      <c r="E201" s="311"/>
      <c r="F201" s="311"/>
    </row>
    <row r="202" spans="4:6" s="263" customFormat="1" ht="12.75">
      <c r="D202" s="324"/>
      <c r="E202" s="311"/>
      <c r="F202" s="311"/>
    </row>
    <row r="203" spans="4:6" s="263" customFormat="1" ht="12.75">
      <c r="D203" s="324"/>
      <c r="E203" s="311"/>
      <c r="F203" s="311"/>
    </row>
    <row r="204" spans="4:6" s="263" customFormat="1" ht="12.75">
      <c r="D204" s="324"/>
      <c r="E204" s="311"/>
      <c r="F204" s="311"/>
    </row>
    <row r="205" spans="4:6" s="263" customFormat="1" ht="12.75">
      <c r="D205" s="324"/>
      <c r="E205" s="311"/>
      <c r="F205" s="311"/>
    </row>
    <row r="206" spans="4:6" s="263" customFormat="1" ht="12.75">
      <c r="D206" s="324"/>
      <c r="E206" s="311"/>
      <c r="F206" s="311"/>
    </row>
    <row r="207" spans="4:6" s="263" customFormat="1" ht="12.75">
      <c r="D207" s="324"/>
      <c r="E207" s="311"/>
      <c r="F207" s="311"/>
    </row>
    <row r="208" spans="4:6" s="263" customFormat="1" ht="12.75">
      <c r="D208" s="324"/>
      <c r="E208" s="311"/>
      <c r="F208" s="311"/>
    </row>
    <row r="209" spans="4:6" s="263" customFormat="1" ht="12.75">
      <c r="D209" s="324"/>
      <c r="E209" s="311"/>
      <c r="F209" s="311"/>
    </row>
    <row r="210" spans="4:6" s="263" customFormat="1" ht="12.75">
      <c r="D210" s="324"/>
      <c r="E210" s="311"/>
      <c r="F210" s="311"/>
    </row>
    <row r="211" spans="4:6" s="263" customFormat="1" ht="12.75">
      <c r="D211" s="324"/>
      <c r="E211" s="311"/>
      <c r="F211" s="311"/>
    </row>
    <row r="212" spans="4:6" s="263" customFormat="1" ht="12.75">
      <c r="D212" s="324"/>
      <c r="E212" s="311"/>
      <c r="F212" s="311"/>
    </row>
    <row r="213" spans="4:6" s="263" customFormat="1" ht="12.75">
      <c r="D213" s="324"/>
      <c r="E213" s="311"/>
      <c r="F213" s="311"/>
    </row>
    <row r="214" spans="4:6" s="263" customFormat="1" ht="12.75">
      <c r="D214" s="324"/>
      <c r="E214" s="311"/>
      <c r="F214" s="311"/>
    </row>
    <row r="215" spans="4:6" s="263" customFormat="1" ht="12.75">
      <c r="D215" s="324"/>
      <c r="E215" s="311"/>
      <c r="F215" s="311"/>
    </row>
    <row r="216" spans="4:6" s="263" customFormat="1" ht="12.75">
      <c r="D216" s="324"/>
      <c r="E216" s="311"/>
      <c r="F216" s="311"/>
    </row>
    <row r="217" spans="4:6" s="263" customFormat="1" ht="12.75">
      <c r="D217" s="324"/>
      <c r="E217" s="311"/>
      <c r="F217" s="311"/>
    </row>
    <row r="218" spans="4:6" s="263" customFormat="1" ht="12.75">
      <c r="D218" s="324"/>
      <c r="E218" s="311"/>
      <c r="F218" s="311"/>
    </row>
    <row r="219" spans="4:6" s="263" customFormat="1" ht="12.75">
      <c r="D219" s="324"/>
      <c r="E219" s="311"/>
      <c r="F219" s="311"/>
    </row>
    <row r="220" spans="4:6" s="263" customFormat="1" ht="12.75">
      <c r="D220" s="324"/>
      <c r="E220" s="311"/>
      <c r="F220" s="311"/>
    </row>
    <row r="221" spans="4:6" s="263" customFormat="1" ht="12.75">
      <c r="D221" s="324"/>
      <c r="E221" s="311"/>
      <c r="F221" s="311"/>
    </row>
    <row r="222" spans="4:6" s="263" customFormat="1" ht="12.75">
      <c r="D222" s="324"/>
      <c r="E222" s="311"/>
      <c r="F222" s="311"/>
    </row>
    <row r="223" spans="4:6" s="263" customFormat="1" ht="12.75">
      <c r="D223" s="324"/>
      <c r="E223" s="311"/>
      <c r="F223" s="311"/>
    </row>
    <row r="224" spans="4:6" s="263" customFormat="1" ht="12.75">
      <c r="D224" s="324"/>
      <c r="E224" s="311"/>
      <c r="F224" s="311"/>
    </row>
    <row r="225" spans="4:6" s="263" customFormat="1" ht="12.75">
      <c r="D225" s="324"/>
      <c r="E225" s="311"/>
      <c r="F225" s="311"/>
    </row>
    <row r="226" spans="4:6" s="263" customFormat="1" ht="12.75">
      <c r="D226" s="324"/>
      <c r="E226" s="311"/>
      <c r="F226" s="311"/>
    </row>
    <row r="227" spans="4:6" s="263" customFormat="1" ht="12.75">
      <c r="D227" s="324"/>
      <c r="E227" s="311"/>
      <c r="F227" s="311"/>
    </row>
    <row r="228" spans="4:6" s="263" customFormat="1" ht="12.75">
      <c r="D228" s="324"/>
      <c r="E228" s="311"/>
      <c r="F228" s="311"/>
    </row>
    <row r="229" spans="4:6" s="263" customFormat="1" ht="12.75">
      <c r="D229" s="324"/>
      <c r="E229" s="311"/>
      <c r="F229" s="311"/>
    </row>
    <row r="230" spans="4:6" s="263" customFormat="1" ht="12.75">
      <c r="D230" s="324"/>
      <c r="E230" s="311"/>
      <c r="F230" s="311"/>
    </row>
    <row r="231" spans="4:6" s="263" customFormat="1" ht="12.75">
      <c r="D231" s="324"/>
      <c r="E231" s="311"/>
      <c r="F231" s="311"/>
    </row>
    <row r="232" spans="4:6" s="263" customFormat="1" ht="12.75">
      <c r="D232" s="324"/>
      <c r="E232" s="311"/>
      <c r="F232" s="311"/>
    </row>
    <row r="233" spans="4:6" s="263" customFormat="1" ht="12.75">
      <c r="D233" s="324"/>
      <c r="E233" s="311"/>
      <c r="F233" s="311"/>
    </row>
    <row r="234" spans="4:6" s="263" customFormat="1" ht="12.75">
      <c r="D234" s="324"/>
      <c r="E234" s="311"/>
      <c r="F234" s="311"/>
    </row>
    <row r="235" spans="4:6" s="263" customFormat="1" ht="12.75">
      <c r="D235" s="324"/>
      <c r="E235" s="311"/>
      <c r="F235" s="311"/>
    </row>
    <row r="236" spans="4:6" s="263" customFormat="1" ht="12.75">
      <c r="D236" s="324"/>
      <c r="E236" s="311"/>
      <c r="F236" s="311"/>
    </row>
    <row r="237" spans="4:6" s="263" customFormat="1" ht="12.75">
      <c r="D237" s="324"/>
      <c r="E237" s="311"/>
      <c r="F237" s="311"/>
    </row>
    <row r="238" spans="4:6" s="263" customFormat="1" ht="12.75">
      <c r="D238" s="324"/>
      <c r="E238" s="311"/>
      <c r="F238" s="311"/>
    </row>
    <row r="239" spans="4:6" s="263" customFormat="1" ht="12.75">
      <c r="D239" s="324"/>
      <c r="E239" s="311"/>
      <c r="F239" s="311"/>
    </row>
    <row r="240" spans="4:6" s="263" customFormat="1" ht="12.75">
      <c r="D240" s="324"/>
      <c r="E240" s="311"/>
      <c r="F240" s="311"/>
    </row>
    <row r="241" spans="4:6" s="263" customFormat="1" ht="12.75">
      <c r="D241" s="324"/>
      <c r="E241" s="311"/>
      <c r="F241" s="311"/>
    </row>
    <row r="242" spans="4:6" s="263" customFormat="1" ht="12.75">
      <c r="D242" s="324"/>
      <c r="E242" s="311"/>
      <c r="F242" s="311"/>
    </row>
    <row r="243" spans="4:6" s="263" customFormat="1" ht="12.75">
      <c r="D243" s="324"/>
      <c r="E243" s="311"/>
      <c r="F243" s="311"/>
    </row>
    <row r="244" spans="4:6" s="263" customFormat="1" ht="12.75">
      <c r="D244" s="324"/>
      <c r="E244" s="311"/>
      <c r="F244" s="311"/>
    </row>
    <row r="245" spans="4:6" s="263" customFormat="1" ht="12.75">
      <c r="D245" s="324"/>
      <c r="E245" s="311"/>
      <c r="F245" s="311"/>
    </row>
    <row r="246" spans="4:6" s="263" customFormat="1" ht="12.75">
      <c r="D246" s="324"/>
      <c r="E246" s="311"/>
      <c r="F246" s="311"/>
    </row>
    <row r="247" spans="4:6" s="263" customFormat="1" ht="12.75">
      <c r="D247" s="324"/>
      <c r="E247" s="311"/>
      <c r="F247" s="311"/>
    </row>
    <row r="248" spans="4:6" s="263" customFormat="1" ht="12.75">
      <c r="D248" s="324"/>
      <c r="E248" s="311"/>
      <c r="F248" s="311"/>
    </row>
    <row r="249" spans="4:6" s="263" customFormat="1" ht="12.75">
      <c r="D249" s="324"/>
      <c r="E249" s="311"/>
      <c r="F249" s="311"/>
    </row>
    <row r="250" spans="4:6" s="263" customFormat="1" ht="12.75">
      <c r="D250" s="324"/>
      <c r="E250" s="311"/>
      <c r="F250" s="311"/>
    </row>
    <row r="251" spans="4:6" s="263" customFormat="1" ht="12.75">
      <c r="D251" s="324"/>
      <c r="E251" s="311"/>
      <c r="F251" s="311"/>
    </row>
    <row r="252" spans="4:6" s="263" customFormat="1" ht="12.75">
      <c r="D252" s="324"/>
      <c r="E252" s="311"/>
      <c r="F252" s="311"/>
    </row>
    <row r="253" spans="4:6" s="263" customFormat="1" ht="12.75">
      <c r="D253" s="324"/>
      <c r="E253" s="311"/>
      <c r="F253" s="311"/>
    </row>
    <row r="254" spans="4:6" s="263" customFormat="1" ht="12.75">
      <c r="D254" s="324"/>
      <c r="E254" s="311"/>
      <c r="F254" s="311"/>
    </row>
    <row r="255" spans="4:6" s="263" customFormat="1" ht="12.75">
      <c r="D255" s="324"/>
      <c r="E255" s="311"/>
      <c r="F255" s="311"/>
    </row>
    <row r="256" spans="4:6" s="263" customFormat="1" ht="12.75">
      <c r="D256" s="324"/>
      <c r="E256" s="311"/>
      <c r="F256" s="311"/>
    </row>
    <row r="257" spans="4:6" s="263" customFormat="1" ht="12.75">
      <c r="D257" s="324"/>
      <c r="E257" s="311"/>
      <c r="F257" s="311"/>
    </row>
    <row r="258" spans="4:6" s="263" customFormat="1" ht="12.75">
      <c r="D258" s="324"/>
      <c r="E258" s="311"/>
      <c r="F258" s="311"/>
    </row>
    <row r="259" spans="4:6" s="263" customFormat="1" ht="12.75">
      <c r="D259" s="324"/>
      <c r="E259" s="311"/>
      <c r="F259" s="311"/>
    </row>
    <row r="260" spans="4:6" s="263" customFormat="1" ht="12.75">
      <c r="D260" s="324"/>
      <c r="E260" s="311"/>
      <c r="F260" s="311"/>
    </row>
    <row r="261" spans="4:6" s="263" customFormat="1" ht="12.75">
      <c r="D261" s="324"/>
      <c r="E261" s="311"/>
      <c r="F261" s="311"/>
    </row>
    <row r="262" spans="4:6" s="263" customFormat="1" ht="12.75">
      <c r="D262" s="324"/>
      <c r="E262" s="311"/>
      <c r="F262" s="311"/>
    </row>
    <row r="263" spans="4:6" s="263" customFormat="1" ht="12.75">
      <c r="D263" s="324"/>
      <c r="E263" s="311"/>
      <c r="F263" s="311"/>
    </row>
    <row r="264" spans="4:6" s="263" customFormat="1" ht="12.75">
      <c r="D264" s="324"/>
      <c r="E264" s="311"/>
      <c r="F264" s="311"/>
    </row>
    <row r="265" spans="4:6" s="263" customFormat="1" ht="12.75">
      <c r="D265" s="324"/>
      <c r="E265" s="311"/>
      <c r="F265" s="311"/>
    </row>
    <row r="266" spans="4:6" s="263" customFormat="1" ht="12.75">
      <c r="D266" s="324"/>
      <c r="E266" s="311"/>
      <c r="F266" s="311"/>
    </row>
    <row r="267" spans="4:6" s="263" customFormat="1" ht="12.75">
      <c r="D267" s="324"/>
      <c r="E267" s="311"/>
      <c r="F267" s="311"/>
    </row>
    <row r="268" spans="4:6" s="263" customFormat="1" ht="12.75">
      <c r="D268" s="324"/>
      <c r="E268" s="311"/>
      <c r="F268" s="311"/>
    </row>
    <row r="269" spans="4:6" s="263" customFormat="1" ht="12.75">
      <c r="D269" s="324"/>
      <c r="E269" s="311"/>
      <c r="F269" s="311"/>
    </row>
    <row r="270" spans="4:6" s="263" customFormat="1" ht="12.75">
      <c r="D270" s="324"/>
      <c r="E270" s="311"/>
      <c r="F270" s="311"/>
    </row>
    <row r="271" spans="4:6" s="263" customFormat="1" ht="12.75">
      <c r="D271" s="324"/>
      <c r="E271" s="311"/>
      <c r="F271" s="311"/>
    </row>
    <row r="272" spans="4:6" s="263" customFormat="1" ht="12.75">
      <c r="D272" s="324"/>
      <c r="E272" s="311"/>
      <c r="F272" s="311"/>
    </row>
    <row r="273" spans="4:6" s="263" customFormat="1" ht="12.75">
      <c r="D273" s="324"/>
      <c r="E273" s="311"/>
      <c r="F273" s="311"/>
    </row>
    <row r="274" spans="4:6" s="263" customFormat="1" ht="12.75">
      <c r="D274" s="324"/>
      <c r="E274" s="311"/>
      <c r="F274" s="311"/>
    </row>
    <row r="275" spans="4:6" s="263" customFormat="1" ht="12.75">
      <c r="D275" s="324"/>
      <c r="E275" s="311"/>
      <c r="F275" s="311"/>
    </row>
    <row r="276" spans="4:6" s="263" customFormat="1" ht="12.75">
      <c r="D276" s="324"/>
      <c r="E276" s="311"/>
      <c r="F276" s="311"/>
    </row>
    <row r="277" spans="4:6" s="263" customFormat="1" ht="12.75">
      <c r="D277" s="324"/>
      <c r="E277" s="311"/>
      <c r="F277" s="311"/>
    </row>
    <row r="278" spans="4:6" s="263" customFormat="1" ht="12.75">
      <c r="D278" s="324"/>
      <c r="E278" s="311"/>
      <c r="F278" s="311"/>
    </row>
    <row r="279" spans="4:6" s="263" customFormat="1" ht="12.75">
      <c r="D279" s="324"/>
      <c r="E279" s="311"/>
      <c r="F279" s="311"/>
    </row>
    <row r="280" spans="4:6" s="263" customFormat="1" ht="12.75">
      <c r="D280" s="324"/>
      <c r="E280" s="311"/>
      <c r="F280" s="311"/>
    </row>
    <row r="281" spans="4:6" s="263" customFormat="1" ht="12.75">
      <c r="D281" s="324"/>
      <c r="E281" s="311"/>
      <c r="F281" s="311"/>
    </row>
    <row r="282" spans="4:6" s="263" customFormat="1" ht="12.75">
      <c r="D282" s="324"/>
      <c r="E282" s="311"/>
      <c r="F282" s="311"/>
    </row>
    <row r="283" spans="4:6" s="263" customFormat="1" ht="12.75">
      <c r="D283" s="324"/>
      <c r="E283" s="311"/>
      <c r="F283" s="311"/>
    </row>
    <row r="284" spans="4:6" s="263" customFormat="1" ht="12.75">
      <c r="D284" s="324"/>
      <c r="E284" s="311"/>
      <c r="F284" s="311"/>
    </row>
    <row r="285" spans="4:6" s="263" customFormat="1" ht="12.75">
      <c r="D285" s="324"/>
      <c r="E285" s="311"/>
      <c r="F285" s="311"/>
    </row>
    <row r="286" spans="4:6" s="263" customFormat="1" ht="12.75">
      <c r="D286" s="324"/>
      <c r="E286" s="311"/>
      <c r="F286" s="311"/>
    </row>
    <row r="287" spans="4:6" s="263" customFormat="1" ht="12.75">
      <c r="D287" s="324"/>
      <c r="E287" s="311"/>
      <c r="F287" s="311"/>
    </row>
    <row r="288" spans="4:6" s="263" customFormat="1" ht="12.75">
      <c r="D288" s="324"/>
      <c r="E288" s="311"/>
      <c r="F288" s="311"/>
    </row>
    <row r="289" spans="4:6" s="263" customFormat="1" ht="12.75">
      <c r="D289" s="324"/>
      <c r="E289" s="311"/>
      <c r="F289" s="311"/>
    </row>
    <row r="290" spans="4:6" s="263" customFormat="1" ht="12.75">
      <c r="D290" s="324"/>
      <c r="E290" s="311"/>
      <c r="F290" s="311"/>
    </row>
    <row r="291" spans="4:6" s="263" customFormat="1" ht="12.75">
      <c r="D291" s="324"/>
      <c r="E291" s="311"/>
      <c r="F291" s="311"/>
    </row>
    <row r="292" spans="4:6" s="263" customFormat="1" ht="12.75">
      <c r="D292" s="324"/>
      <c r="E292" s="311"/>
      <c r="F292" s="311"/>
    </row>
    <row r="293" spans="4:6" s="263" customFormat="1" ht="12.75">
      <c r="D293" s="324"/>
      <c r="E293" s="311"/>
      <c r="F293" s="311"/>
    </row>
    <row r="294" spans="4:6" s="263" customFormat="1" ht="12.75">
      <c r="D294" s="324"/>
      <c r="E294" s="311"/>
      <c r="F294" s="311"/>
    </row>
    <row r="295" spans="4:6" s="263" customFormat="1" ht="12.75">
      <c r="D295" s="324"/>
      <c r="E295" s="311"/>
      <c r="F295" s="311"/>
    </row>
    <row r="296" spans="4:6" s="263" customFormat="1" ht="12.75">
      <c r="D296" s="324"/>
      <c r="E296" s="311"/>
      <c r="F296" s="311"/>
    </row>
    <row r="297" spans="4:6" s="263" customFormat="1" ht="12.75">
      <c r="D297" s="324"/>
      <c r="E297" s="311"/>
      <c r="F297" s="311"/>
    </row>
    <row r="298" spans="4:6" s="263" customFormat="1" ht="12.75">
      <c r="D298" s="324"/>
      <c r="E298" s="311"/>
      <c r="F298" s="311"/>
    </row>
    <row r="299" spans="4:6" s="263" customFormat="1" ht="12.75">
      <c r="D299" s="324"/>
      <c r="E299" s="311"/>
      <c r="F299" s="311"/>
    </row>
    <row r="300" spans="4:6" s="263" customFormat="1" ht="12.75">
      <c r="D300" s="324"/>
      <c r="E300" s="311"/>
      <c r="F300" s="311"/>
    </row>
    <row r="301" spans="4:6" s="263" customFormat="1" ht="12.75">
      <c r="D301" s="324"/>
      <c r="E301" s="311"/>
      <c r="F301" s="311"/>
    </row>
    <row r="302" spans="4:6" s="263" customFormat="1" ht="12.75">
      <c r="D302" s="324"/>
      <c r="E302" s="311"/>
      <c r="F302" s="311"/>
    </row>
    <row r="303" spans="4:6" s="263" customFormat="1" ht="12.75">
      <c r="D303" s="324"/>
      <c r="E303" s="311"/>
      <c r="F303" s="311"/>
    </row>
    <row r="304" spans="4:6" s="263" customFormat="1" ht="12.75">
      <c r="D304" s="324"/>
      <c r="E304" s="311"/>
      <c r="F304" s="311"/>
    </row>
    <row r="305" spans="4:6" s="263" customFormat="1" ht="12.75">
      <c r="D305" s="324"/>
      <c r="E305" s="311"/>
      <c r="F305" s="311"/>
    </row>
    <row r="306" spans="4:6" s="263" customFormat="1" ht="12.75">
      <c r="D306" s="324"/>
      <c r="E306" s="311"/>
      <c r="F306" s="311"/>
    </row>
    <row r="307" spans="4:6" s="263" customFormat="1" ht="12.75">
      <c r="D307" s="324"/>
      <c r="E307" s="311"/>
      <c r="F307" s="311"/>
    </row>
    <row r="308" spans="4:6" s="263" customFormat="1" ht="12.75">
      <c r="D308" s="324"/>
      <c r="E308" s="311"/>
      <c r="F308" s="311"/>
    </row>
    <row r="309" spans="4:6" s="263" customFormat="1" ht="12.75">
      <c r="D309" s="324"/>
      <c r="E309" s="311"/>
      <c r="F309" s="311"/>
    </row>
    <row r="310" spans="4:6" s="263" customFormat="1" ht="12.75">
      <c r="D310" s="324"/>
      <c r="E310" s="311"/>
      <c r="F310" s="311"/>
    </row>
    <row r="311" spans="4:6" s="263" customFormat="1" ht="12.75">
      <c r="D311" s="324"/>
      <c r="E311" s="311"/>
      <c r="F311" s="311"/>
    </row>
    <row r="312" spans="4:6" s="263" customFormat="1" ht="12.75">
      <c r="D312" s="324"/>
      <c r="E312" s="311"/>
      <c r="F312" s="311"/>
    </row>
    <row r="313" spans="4:6" s="263" customFormat="1" ht="12.75">
      <c r="D313" s="324"/>
      <c r="E313" s="311"/>
      <c r="F313" s="311"/>
    </row>
    <row r="314" spans="4:6" s="263" customFormat="1" ht="12.75">
      <c r="D314" s="324"/>
      <c r="E314" s="311"/>
      <c r="F314" s="311"/>
    </row>
    <row r="315" spans="4:6" s="263" customFormat="1" ht="12.75">
      <c r="D315" s="324"/>
      <c r="E315" s="311"/>
      <c r="F315" s="311"/>
    </row>
    <row r="316" spans="4:6" s="263" customFormat="1" ht="12.75">
      <c r="D316" s="324"/>
      <c r="E316" s="311"/>
      <c r="F316" s="311"/>
    </row>
    <row r="317" spans="4:6" s="263" customFormat="1" ht="12.75">
      <c r="D317" s="324"/>
      <c r="E317" s="311"/>
      <c r="F317" s="311"/>
    </row>
    <row r="318" spans="4:6" s="263" customFormat="1" ht="12.75">
      <c r="D318" s="324"/>
      <c r="E318" s="311"/>
      <c r="F318" s="311"/>
    </row>
    <row r="319" spans="4:6" s="263" customFormat="1" ht="12.75">
      <c r="D319" s="324"/>
      <c r="E319" s="311"/>
      <c r="F319" s="311"/>
    </row>
    <row r="320" spans="4:6" s="263" customFormat="1" ht="12.75">
      <c r="D320" s="324"/>
      <c r="E320" s="311"/>
      <c r="F320" s="311"/>
    </row>
    <row r="321" spans="4:6" s="263" customFormat="1" ht="12.75">
      <c r="D321" s="324"/>
      <c r="E321" s="311"/>
      <c r="F321" s="311"/>
    </row>
    <row r="322" spans="4:6" s="263" customFormat="1" ht="12.75">
      <c r="D322" s="324"/>
      <c r="E322" s="311"/>
      <c r="F322" s="311"/>
    </row>
    <row r="323" spans="4:6" s="263" customFormat="1" ht="12.75">
      <c r="D323" s="324"/>
      <c r="E323" s="311"/>
      <c r="F323" s="311"/>
    </row>
    <row r="324" spans="4:6" s="263" customFormat="1" ht="12.75">
      <c r="D324" s="324"/>
      <c r="E324" s="311"/>
      <c r="F324" s="311"/>
    </row>
    <row r="325" spans="4:6" s="263" customFormat="1" ht="12.75">
      <c r="D325" s="324"/>
      <c r="E325" s="311"/>
      <c r="F325" s="311"/>
    </row>
    <row r="326" spans="4:6" s="263" customFormat="1" ht="12.75">
      <c r="D326" s="324"/>
      <c r="E326" s="311"/>
      <c r="F326" s="311"/>
    </row>
    <row r="327" spans="4:6" s="263" customFormat="1" ht="12.75">
      <c r="D327" s="324"/>
      <c r="E327" s="311"/>
      <c r="F327" s="311"/>
    </row>
    <row r="328" spans="4:6" s="263" customFormat="1" ht="12.75">
      <c r="D328" s="324"/>
      <c r="E328" s="311"/>
      <c r="F328" s="311"/>
    </row>
    <row r="329" spans="4:6" s="263" customFormat="1" ht="12.75">
      <c r="D329" s="324"/>
      <c r="E329" s="311"/>
      <c r="F329" s="311"/>
    </row>
    <row r="330" spans="4:6" s="263" customFormat="1" ht="12.75">
      <c r="D330" s="324"/>
      <c r="E330" s="311"/>
      <c r="F330" s="311"/>
    </row>
    <row r="331" spans="4:6" s="263" customFormat="1" ht="12.75">
      <c r="D331" s="324"/>
      <c r="E331" s="311"/>
      <c r="F331" s="311"/>
    </row>
    <row r="332" spans="4:6" s="263" customFormat="1" ht="12.75">
      <c r="D332" s="324"/>
      <c r="E332" s="311"/>
      <c r="F332" s="311"/>
    </row>
    <row r="333" spans="4:6" s="263" customFormat="1" ht="12.75">
      <c r="D333" s="324"/>
      <c r="E333" s="311"/>
      <c r="F333" s="311"/>
    </row>
    <row r="334" spans="4:6" s="263" customFormat="1" ht="12.75">
      <c r="D334" s="324"/>
      <c r="E334" s="311"/>
      <c r="F334" s="311"/>
    </row>
    <row r="335" spans="4:6" s="263" customFormat="1" ht="12.75">
      <c r="D335" s="324"/>
      <c r="E335" s="311"/>
      <c r="F335" s="311"/>
    </row>
    <row r="336" spans="4:6" s="263" customFormat="1" ht="12.75">
      <c r="D336" s="324"/>
      <c r="E336" s="311"/>
      <c r="F336" s="311"/>
    </row>
    <row r="337" spans="4:6" s="263" customFormat="1" ht="12.75">
      <c r="D337" s="324"/>
      <c r="E337" s="311"/>
      <c r="F337" s="311"/>
    </row>
    <row r="338" spans="4:6" s="263" customFormat="1" ht="12.75">
      <c r="D338" s="324"/>
      <c r="E338" s="311"/>
      <c r="F338" s="311"/>
    </row>
    <row r="339" spans="4:6" s="263" customFormat="1" ht="12.75">
      <c r="D339" s="324"/>
      <c r="E339" s="311"/>
      <c r="F339" s="311"/>
    </row>
    <row r="340" spans="4:6" s="263" customFormat="1" ht="12.75">
      <c r="D340" s="324"/>
      <c r="E340" s="311"/>
      <c r="F340" s="311"/>
    </row>
    <row r="341" spans="4:6" s="263" customFormat="1" ht="12.75">
      <c r="D341" s="324"/>
      <c r="E341" s="311"/>
      <c r="F341" s="311"/>
    </row>
    <row r="342" spans="4:6" s="263" customFormat="1" ht="12.75">
      <c r="D342" s="324"/>
      <c r="E342" s="311"/>
      <c r="F342" s="311"/>
    </row>
    <row r="343" spans="4:6" s="263" customFormat="1" ht="12.75">
      <c r="D343" s="324"/>
      <c r="E343" s="311"/>
      <c r="F343" s="311"/>
    </row>
    <row r="344" spans="4:6" s="263" customFormat="1" ht="12.75">
      <c r="D344" s="324"/>
      <c r="E344" s="311"/>
      <c r="F344" s="311"/>
    </row>
    <row r="345" spans="4:6" s="263" customFormat="1" ht="12.75">
      <c r="D345" s="324"/>
      <c r="E345" s="311"/>
      <c r="F345" s="311"/>
    </row>
    <row r="346" spans="4:6" s="263" customFormat="1" ht="12.75">
      <c r="D346" s="324"/>
      <c r="E346" s="311"/>
      <c r="F346" s="311"/>
    </row>
    <row r="347" spans="4:6" s="263" customFormat="1" ht="12.75">
      <c r="D347" s="324"/>
      <c r="E347" s="311"/>
      <c r="F347" s="311"/>
    </row>
    <row r="348" spans="4:6" s="263" customFormat="1" ht="12.75">
      <c r="D348" s="324"/>
      <c r="E348" s="311"/>
      <c r="F348" s="311"/>
    </row>
    <row r="349" spans="4:6" s="263" customFormat="1" ht="12.75">
      <c r="D349" s="324"/>
      <c r="E349" s="311"/>
      <c r="F349" s="311"/>
    </row>
    <row r="350" spans="4:6" s="263" customFormat="1" ht="12.75">
      <c r="D350" s="324"/>
      <c r="E350" s="311"/>
      <c r="F350" s="311"/>
    </row>
    <row r="351" spans="4:6" s="263" customFormat="1" ht="12.75">
      <c r="D351" s="324"/>
      <c r="E351" s="311"/>
      <c r="F351" s="311"/>
    </row>
    <row r="352" spans="4:6" s="263" customFormat="1" ht="12.75">
      <c r="D352" s="324"/>
      <c r="E352" s="311"/>
      <c r="F352" s="311"/>
    </row>
    <row r="353" spans="4:6" s="263" customFormat="1" ht="12.75">
      <c r="D353" s="324"/>
      <c r="E353" s="311"/>
      <c r="F353" s="311"/>
    </row>
    <row r="354" spans="4:6" s="263" customFormat="1" ht="12.75">
      <c r="D354" s="324"/>
      <c r="E354" s="311"/>
      <c r="F354" s="311"/>
    </row>
    <row r="355" spans="4:6" s="263" customFormat="1" ht="12.75">
      <c r="D355" s="324"/>
      <c r="E355" s="311"/>
      <c r="F355" s="311"/>
    </row>
    <row r="356" spans="4:6" s="263" customFormat="1" ht="12.75">
      <c r="D356" s="324"/>
      <c r="E356" s="311"/>
      <c r="F356" s="311"/>
    </row>
    <row r="357" spans="4:6" s="263" customFormat="1" ht="12.75">
      <c r="D357" s="324"/>
      <c r="E357" s="311"/>
      <c r="F357" s="311"/>
    </row>
    <row r="358" spans="4:6" s="263" customFormat="1" ht="12.75">
      <c r="D358" s="324"/>
      <c r="E358" s="311"/>
      <c r="F358" s="311"/>
    </row>
    <row r="359" spans="4:6" s="263" customFormat="1" ht="12.75">
      <c r="D359" s="324"/>
      <c r="E359" s="311"/>
      <c r="F359" s="311"/>
    </row>
    <row r="360" spans="4:6" s="263" customFormat="1" ht="12.75">
      <c r="D360" s="324"/>
      <c r="E360" s="311"/>
      <c r="F360" s="311"/>
    </row>
    <row r="361" spans="4:6" s="263" customFormat="1" ht="12.75">
      <c r="D361" s="324"/>
      <c r="E361" s="311"/>
      <c r="F361" s="311"/>
    </row>
    <row r="362" spans="4:6" s="263" customFormat="1" ht="12.75">
      <c r="D362" s="324"/>
      <c r="E362" s="311"/>
      <c r="F362" s="311"/>
    </row>
    <row r="363" spans="4:6" s="263" customFormat="1" ht="12.75">
      <c r="D363" s="324"/>
      <c r="E363" s="311"/>
      <c r="F363" s="311"/>
    </row>
    <row r="364" spans="4:6" s="263" customFormat="1" ht="12.75">
      <c r="D364" s="324"/>
      <c r="E364" s="311"/>
      <c r="F364" s="311"/>
    </row>
    <row r="365" spans="4:6" s="263" customFormat="1" ht="12.75">
      <c r="D365" s="324"/>
      <c r="E365" s="311"/>
      <c r="F365" s="311"/>
    </row>
    <row r="366" spans="4:6" s="263" customFormat="1" ht="12.75">
      <c r="D366" s="324"/>
      <c r="E366" s="311"/>
      <c r="F366" s="311"/>
    </row>
    <row r="367" spans="4:6" s="263" customFormat="1" ht="12.75">
      <c r="D367" s="324"/>
      <c r="E367" s="311"/>
      <c r="F367" s="311"/>
    </row>
    <row r="368" spans="4:6" s="263" customFormat="1" ht="12.75">
      <c r="D368" s="324"/>
      <c r="E368" s="311"/>
      <c r="F368" s="311"/>
    </row>
    <row r="369" spans="4:6" s="263" customFormat="1" ht="12.75">
      <c r="D369" s="324"/>
      <c r="E369" s="311"/>
      <c r="F369" s="311"/>
    </row>
    <row r="370" spans="4:6" s="263" customFormat="1" ht="12.75">
      <c r="D370" s="324"/>
      <c r="E370" s="311"/>
      <c r="F370" s="311"/>
    </row>
    <row r="371" spans="4:6" s="263" customFormat="1" ht="12.75">
      <c r="D371" s="324"/>
      <c r="E371" s="311"/>
      <c r="F371" s="311"/>
    </row>
    <row r="372" spans="4:6" s="263" customFormat="1" ht="12.75">
      <c r="D372" s="324"/>
      <c r="E372" s="311"/>
      <c r="F372" s="311"/>
    </row>
    <row r="373" spans="4:6" s="263" customFormat="1" ht="12.75">
      <c r="D373" s="324"/>
      <c r="E373" s="311"/>
      <c r="F373" s="311"/>
    </row>
    <row r="374" spans="4:6" s="263" customFormat="1" ht="12.75">
      <c r="D374" s="324"/>
      <c r="E374" s="311"/>
      <c r="F374" s="311"/>
    </row>
    <row r="375" spans="4:6" s="263" customFormat="1" ht="12.75">
      <c r="D375" s="324"/>
      <c r="E375" s="311"/>
      <c r="F375" s="311"/>
    </row>
    <row r="376" spans="4:6" s="263" customFormat="1" ht="12.75">
      <c r="D376" s="324"/>
      <c r="E376" s="311"/>
      <c r="F376" s="311"/>
    </row>
    <row r="377" spans="4:6" s="263" customFormat="1" ht="12.75">
      <c r="D377" s="324"/>
      <c r="E377" s="311"/>
      <c r="F377" s="311"/>
    </row>
    <row r="378" spans="4:6" s="263" customFormat="1" ht="12.75">
      <c r="D378" s="324"/>
      <c r="E378" s="311"/>
      <c r="F378" s="311"/>
    </row>
    <row r="379" spans="4:6" s="263" customFormat="1" ht="12.75">
      <c r="D379" s="324"/>
      <c r="E379" s="311"/>
      <c r="F379" s="311"/>
    </row>
    <row r="380" spans="4:6" s="263" customFormat="1" ht="12.75">
      <c r="D380" s="324"/>
      <c r="E380" s="311"/>
      <c r="F380" s="311"/>
    </row>
    <row r="381" spans="4:6" s="263" customFormat="1" ht="12.75">
      <c r="D381" s="324"/>
      <c r="E381" s="311"/>
      <c r="F381" s="311"/>
    </row>
    <row r="382" spans="4:6" s="263" customFormat="1" ht="12.75">
      <c r="D382" s="324"/>
      <c r="E382" s="311"/>
      <c r="F382" s="311"/>
    </row>
    <row r="383" spans="4:6" s="263" customFormat="1" ht="12.75">
      <c r="D383" s="324"/>
      <c r="E383" s="311"/>
      <c r="F383" s="311"/>
    </row>
    <row r="384" spans="4:6" s="263" customFormat="1" ht="12.75">
      <c r="D384" s="324"/>
      <c r="E384" s="311"/>
      <c r="F384" s="311"/>
    </row>
    <row r="385" spans="4:6" s="263" customFormat="1" ht="12.75">
      <c r="D385" s="324"/>
      <c r="E385" s="311"/>
      <c r="F385" s="311"/>
    </row>
    <row r="386" spans="4:6" s="263" customFormat="1" ht="12.75">
      <c r="D386" s="324"/>
      <c r="E386" s="311"/>
      <c r="F386" s="311"/>
    </row>
    <row r="387" spans="4:6" s="263" customFormat="1" ht="12.75">
      <c r="D387" s="324"/>
      <c r="E387" s="311"/>
      <c r="F387" s="311"/>
    </row>
    <row r="388" spans="4:6" s="263" customFormat="1" ht="12.75">
      <c r="D388" s="324"/>
      <c r="E388" s="311"/>
      <c r="F388" s="311"/>
    </row>
    <row r="389" spans="4:6" s="263" customFormat="1" ht="12.75">
      <c r="D389" s="324"/>
      <c r="E389" s="311"/>
      <c r="F389" s="311"/>
    </row>
    <row r="390" spans="4:6" s="263" customFormat="1" ht="12.75">
      <c r="D390" s="324"/>
      <c r="E390" s="311"/>
      <c r="F390" s="311"/>
    </row>
    <row r="391" spans="4:6" s="263" customFormat="1" ht="12.75">
      <c r="D391" s="324"/>
      <c r="E391" s="311"/>
      <c r="F391" s="311"/>
    </row>
    <row r="392" spans="4:6" s="263" customFormat="1" ht="12.75">
      <c r="D392" s="324"/>
      <c r="E392" s="311"/>
      <c r="F392" s="311"/>
    </row>
    <row r="393" spans="4:6" s="263" customFormat="1" ht="12.75">
      <c r="D393" s="324"/>
      <c r="E393" s="311"/>
      <c r="F393" s="311"/>
    </row>
    <row r="394" spans="4:6" s="263" customFormat="1" ht="12.75">
      <c r="D394" s="324"/>
      <c r="E394" s="311"/>
      <c r="F394" s="311"/>
    </row>
    <row r="395" spans="4:6" s="263" customFormat="1" ht="12.75">
      <c r="D395" s="324"/>
      <c r="E395" s="311"/>
      <c r="F395" s="311"/>
    </row>
    <row r="396" spans="4:6" s="263" customFormat="1" ht="12.75">
      <c r="D396" s="324"/>
      <c r="E396" s="311"/>
      <c r="F396" s="311"/>
    </row>
    <row r="397" spans="4:6" s="263" customFormat="1" ht="12.75">
      <c r="D397" s="324"/>
      <c r="E397" s="311"/>
      <c r="F397" s="311"/>
    </row>
    <row r="398" spans="4:6" s="263" customFormat="1" ht="12.75">
      <c r="D398" s="324"/>
      <c r="E398" s="311"/>
      <c r="F398" s="311"/>
    </row>
    <row r="399" spans="4:6" s="263" customFormat="1" ht="12.75">
      <c r="D399" s="324"/>
      <c r="E399" s="311"/>
      <c r="F399" s="311"/>
    </row>
    <row r="400" spans="4:6" s="263" customFormat="1" ht="12.75">
      <c r="D400" s="324"/>
      <c r="E400" s="311"/>
      <c r="F400" s="311"/>
    </row>
    <row r="401" spans="4:6" s="263" customFormat="1" ht="12.75">
      <c r="D401" s="324"/>
      <c r="E401" s="311"/>
      <c r="F401" s="311"/>
    </row>
    <row r="402" spans="4:6" s="263" customFormat="1" ht="12.75">
      <c r="D402" s="324"/>
      <c r="E402" s="311"/>
      <c r="F402" s="311"/>
    </row>
    <row r="403" spans="4:6" s="263" customFormat="1" ht="12.75">
      <c r="D403" s="324"/>
      <c r="E403" s="311"/>
      <c r="F403" s="311"/>
    </row>
    <row r="404" spans="4:6" s="263" customFormat="1" ht="12.75">
      <c r="D404" s="324"/>
      <c r="E404" s="311"/>
      <c r="F404" s="311"/>
    </row>
    <row r="405" spans="4:6" s="263" customFormat="1" ht="12.75">
      <c r="D405" s="324"/>
      <c r="E405" s="311"/>
      <c r="F405" s="311"/>
    </row>
    <row r="406" spans="4:6" s="263" customFormat="1" ht="12.75">
      <c r="D406" s="324"/>
      <c r="E406" s="311"/>
      <c r="F406" s="311"/>
    </row>
    <row r="407" spans="4:6" s="263" customFormat="1" ht="12.75">
      <c r="D407" s="324"/>
      <c r="E407" s="311"/>
      <c r="F407" s="311"/>
    </row>
    <row r="408" spans="4:6" s="263" customFormat="1" ht="12.75">
      <c r="D408" s="324"/>
      <c r="E408" s="311"/>
      <c r="F408" s="311"/>
    </row>
    <row r="409" spans="4:6" s="263" customFormat="1" ht="12.75">
      <c r="D409" s="324"/>
      <c r="E409" s="311"/>
      <c r="F409" s="311"/>
    </row>
    <row r="410" spans="4:6" s="263" customFormat="1" ht="12.75">
      <c r="D410" s="324"/>
      <c r="E410" s="311"/>
      <c r="F410" s="311"/>
    </row>
    <row r="411" spans="4:6" s="263" customFormat="1" ht="12.75">
      <c r="D411" s="324"/>
      <c r="E411" s="311"/>
      <c r="F411" s="311"/>
    </row>
    <row r="412" spans="4:6" s="263" customFormat="1" ht="12.75">
      <c r="D412" s="324"/>
      <c r="E412" s="311"/>
      <c r="F412" s="311"/>
    </row>
    <row r="413" spans="4:6" s="263" customFormat="1" ht="12.75">
      <c r="D413" s="324"/>
      <c r="E413" s="311"/>
      <c r="F413" s="311"/>
    </row>
    <row r="414" spans="4:6" s="263" customFormat="1" ht="12.75">
      <c r="D414" s="324"/>
      <c r="E414" s="311"/>
      <c r="F414" s="311"/>
    </row>
    <row r="415" spans="4:6" s="263" customFormat="1" ht="12.75">
      <c r="D415" s="324"/>
      <c r="E415" s="311"/>
      <c r="F415" s="311"/>
    </row>
    <row r="416" spans="4:6" s="263" customFormat="1" ht="12.75">
      <c r="D416" s="324"/>
      <c r="E416" s="311"/>
      <c r="F416" s="311"/>
    </row>
    <row r="417" spans="4:6" s="263" customFormat="1" ht="12.75">
      <c r="D417" s="324"/>
      <c r="E417" s="311"/>
      <c r="F417" s="311"/>
    </row>
    <row r="418" spans="4:6" s="263" customFormat="1" ht="12.75">
      <c r="D418" s="324"/>
      <c r="E418" s="311"/>
      <c r="F418" s="311"/>
    </row>
    <row r="419" spans="4:6" s="263" customFormat="1" ht="12.75">
      <c r="D419" s="324"/>
      <c r="E419" s="311"/>
      <c r="F419" s="311"/>
    </row>
    <row r="420" spans="4:6" s="263" customFormat="1" ht="12.75">
      <c r="D420" s="324"/>
      <c r="E420" s="311"/>
      <c r="F420" s="311"/>
    </row>
    <row r="421" spans="4:6" s="263" customFormat="1" ht="12.75">
      <c r="D421" s="324"/>
      <c r="E421" s="311"/>
      <c r="F421" s="311"/>
    </row>
    <row r="422" spans="4:6" s="263" customFormat="1" ht="12.75">
      <c r="D422" s="324"/>
      <c r="E422" s="311"/>
      <c r="F422" s="311"/>
    </row>
    <row r="423" spans="4:6" s="263" customFormat="1" ht="12.75">
      <c r="D423" s="324"/>
      <c r="E423" s="311"/>
      <c r="F423" s="311"/>
    </row>
    <row r="424" spans="4:6" s="263" customFormat="1" ht="12.75">
      <c r="D424" s="324"/>
      <c r="E424" s="311"/>
      <c r="F424" s="311"/>
    </row>
    <row r="425" spans="4:6" s="263" customFormat="1" ht="12.75">
      <c r="D425" s="324"/>
      <c r="E425" s="311"/>
      <c r="F425" s="311"/>
    </row>
    <row r="426" spans="4:6" s="263" customFormat="1" ht="12.75">
      <c r="D426" s="324"/>
      <c r="E426" s="311"/>
      <c r="F426" s="311"/>
    </row>
    <row r="427" spans="4:6" s="263" customFormat="1" ht="12.75">
      <c r="D427" s="324"/>
      <c r="E427" s="311"/>
      <c r="F427" s="311"/>
    </row>
    <row r="428" spans="4:6" s="263" customFormat="1" ht="12.75">
      <c r="D428" s="324"/>
      <c r="E428" s="311"/>
      <c r="F428" s="311"/>
    </row>
    <row r="429" spans="4:6" s="263" customFormat="1" ht="12.75">
      <c r="D429" s="324"/>
      <c r="E429" s="311"/>
      <c r="F429" s="311"/>
    </row>
    <row r="430" spans="4:6" s="263" customFormat="1" ht="12.75">
      <c r="D430" s="324"/>
      <c r="E430" s="311"/>
      <c r="F430" s="311"/>
    </row>
    <row r="431" spans="4:6" s="263" customFormat="1" ht="12.75">
      <c r="D431" s="324"/>
      <c r="E431" s="311"/>
      <c r="F431" s="311"/>
    </row>
    <row r="432" spans="4:6" s="263" customFormat="1" ht="12.75">
      <c r="D432" s="324"/>
      <c r="E432" s="311"/>
      <c r="F432" s="311"/>
    </row>
    <row r="433" spans="4:6" s="263" customFormat="1" ht="12.75">
      <c r="D433" s="324"/>
      <c r="E433" s="311"/>
      <c r="F433" s="311"/>
    </row>
    <row r="434" spans="4:6" s="263" customFormat="1" ht="12.75">
      <c r="D434" s="324"/>
      <c r="E434" s="311"/>
      <c r="F434" s="311"/>
    </row>
    <row r="435" spans="4:6" s="263" customFormat="1" ht="12.75">
      <c r="D435" s="324"/>
      <c r="E435" s="311"/>
      <c r="F435" s="311"/>
    </row>
    <row r="436" spans="4:6" s="263" customFormat="1" ht="12.75">
      <c r="D436" s="324"/>
      <c r="E436" s="311"/>
      <c r="F436" s="311"/>
    </row>
    <row r="437" spans="4:6" s="263" customFormat="1" ht="12.75">
      <c r="D437" s="324"/>
      <c r="E437" s="311"/>
      <c r="F437" s="311"/>
    </row>
    <row r="438" spans="4:6" s="263" customFormat="1" ht="12.75">
      <c r="D438" s="324"/>
      <c r="E438" s="311"/>
      <c r="F438" s="311"/>
    </row>
    <row r="439" spans="4:6" s="263" customFormat="1" ht="12.75">
      <c r="D439" s="324"/>
      <c r="E439" s="311"/>
      <c r="F439" s="311"/>
    </row>
    <row r="440" spans="4:6" s="263" customFormat="1" ht="12.75">
      <c r="D440" s="324"/>
      <c r="E440" s="311"/>
      <c r="F440" s="311"/>
    </row>
    <row r="441" spans="4:6" s="263" customFormat="1" ht="12.75">
      <c r="D441" s="324"/>
      <c r="E441" s="311"/>
      <c r="F441" s="311"/>
    </row>
    <row r="442" spans="4:6" s="263" customFormat="1" ht="12.75">
      <c r="D442" s="324"/>
      <c r="E442" s="311"/>
      <c r="F442" s="311"/>
    </row>
    <row r="443" spans="4:6" s="263" customFormat="1" ht="12.75">
      <c r="D443" s="324"/>
      <c r="E443" s="311"/>
      <c r="F443" s="311"/>
    </row>
    <row r="444" spans="4:6" s="263" customFormat="1" ht="12.75">
      <c r="D444" s="324"/>
      <c r="E444" s="311"/>
      <c r="F444" s="311"/>
    </row>
    <row r="445" spans="4:6" s="263" customFormat="1" ht="12.75">
      <c r="D445" s="324"/>
      <c r="E445" s="311"/>
      <c r="F445" s="311"/>
    </row>
    <row r="446" spans="4:6" s="263" customFormat="1" ht="12.75">
      <c r="D446" s="324"/>
      <c r="E446" s="311"/>
      <c r="F446" s="311"/>
    </row>
    <row r="447" spans="4:6" s="263" customFormat="1" ht="12.75">
      <c r="D447" s="324"/>
      <c r="E447" s="311"/>
      <c r="F447" s="311"/>
    </row>
    <row r="448" spans="4:6" s="263" customFormat="1" ht="12.75">
      <c r="D448" s="324"/>
      <c r="E448" s="311"/>
      <c r="F448" s="311"/>
    </row>
    <row r="449" spans="4:6" s="263" customFormat="1" ht="12.75">
      <c r="D449" s="324"/>
      <c r="E449" s="311"/>
      <c r="F449" s="311"/>
    </row>
    <row r="450" spans="4:6" s="263" customFormat="1" ht="12.75">
      <c r="D450" s="324"/>
      <c r="E450" s="311"/>
      <c r="F450" s="311"/>
    </row>
    <row r="451" spans="4:6" s="263" customFormat="1" ht="12.75">
      <c r="D451" s="324"/>
      <c r="E451" s="311"/>
      <c r="F451" s="311"/>
    </row>
    <row r="452" spans="4:6" s="263" customFormat="1" ht="12.75">
      <c r="D452" s="324"/>
      <c r="E452" s="311"/>
      <c r="F452" s="311"/>
    </row>
    <row r="453" spans="4:6" s="263" customFormat="1" ht="12.75">
      <c r="D453" s="324"/>
      <c r="E453" s="311"/>
      <c r="F453" s="311"/>
    </row>
    <row r="454" spans="4:6" s="263" customFormat="1" ht="12.75">
      <c r="D454" s="324"/>
      <c r="E454" s="311"/>
      <c r="F454" s="311"/>
    </row>
    <row r="455" spans="4:6" s="263" customFormat="1" ht="12.75">
      <c r="D455" s="324"/>
      <c r="E455" s="311"/>
      <c r="F455" s="311"/>
    </row>
    <row r="456" spans="4:6" s="263" customFormat="1" ht="12.75">
      <c r="D456" s="324"/>
      <c r="E456" s="311"/>
      <c r="F456" s="311"/>
    </row>
    <row r="457" spans="4:6" s="263" customFormat="1" ht="12.75">
      <c r="D457" s="324"/>
      <c r="E457" s="311"/>
      <c r="F457" s="311"/>
    </row>
    <row r="458" spans="4:6" s="263" customFormat="1" ht="12.75">
      <c r="D458" s="324"/>
      <c r="E458" s="311"/>
      <c r="F458" s="311"/>
    </row>
    <row r="459" spans="4:6" s="263" customFormat="1" ht="12.75">
      <c r="D459" s="324"/>
      <c r="E459" s="311"/>
      <c r="F459" s="311"/>
    </row>
    <row r="460" spans="4:6" s="263" customFormat="1" ht="12.75">
      <c r="D460" s="324"/>
      <c r="E460" s="311"/>
      <c r="F460" s="311"/>
    </row>
    <row r="461" spans="4:6" s="263" customFormat="1" ht="12.75">
      <c r="D461" s="324"/>
      <c r="E461" s="311"/>
      <c r="F461" s="311"/>
    </row>
    <row r="462" spans="4:6" s="263" customFormat="1" ht="12.75">
      <c r="D462" s="324"/>
      <c r="E462" s="311"/>
      <c r="F462" s="311"/>
    </row>
    <row r="463" spans="4:6" s="263" customFormat="1" ht="12.75">
      <c r="D463" s="324"/>
      <c r="E463" s="311"/>
      <c r="F463" s="311"/>
    </row>
    <row r="464" spans="4:6" s="263" customFormat="1" ht="12.75">
      <c r="D464" s="324"/>
      <c r="E464" s="311"/>
      <c r="F464" s="311"/>
    </row>
    <row r="465" spans="4:6" s="263" customFormat="1" ht="12.75">
      <c r="D465" s="324"/>
      <c r="E465" s="311"/>
      <c r="F465" s="311"/>
    </row>
    <row r="466" spans="4:6" s="263" customFormat="1" ht="12.75">
      <c r="D466" s="324"/>
      <c r="E466" s="311"/>
      <c r="F466" s="311"/>
    </row>
    <row r="467" spans="4:6" s="263" customFormat="1" ht="12.75">
      <c r="D467" s="324"/>
      <c r="E467" s="311"/>
      <c r="F467" s="311"/>
    </row>
    <row r="468" spans="4:6" s="263" customFormat="1" ht="12.75">
      <c r="D468" s="324"/>
      <c r="E468" s="311"/>
      <c r="F468" s="311"/>
    </row>
    <row r="469" spans="4:6" s="263" customFormat="1" ht="12.75">
      <c r="D469" s="324"/>
      <c r="E469" s="311"/>
      <c r="F469" s="311"/>
    </row>
    <row r="470" spans="4:6" s="263" customFormat="1" ht="12.75">
      <c r="D470" s="324"/>
      <c r="E470" s="311"/>
      <c r="F470" s="311"/>
    </row>
    <row r="471" spans="4:6" s="263" customFormat="1" ht="12.75">
      <c r="D471" s="324"/>
      <c r="E471" s="311"/>
      <c r="F471" s="311"/>
    </row>
    <row r="472" spans="4:6" s="263" customFormat="1" ht="12.75">
      <c r="D472" s="324"/>
      <c r="E472" s="311"/>
      <c r="F472" s="311"/>
    </row>
    <row r="473" spans="4:6" s="263" customFormat="1" ht="12.75">
      <c r="D473" s="324"/>
      <c r="E473" s="311"/>
      <c r="F473" s="311"/>
    </row>
    <row r="474" spans="4:6" s="263" customFormat="1" ht="12.75">
      <c r="D474" s="324"/>
      <c r="E474" s="311"/>
      <c r="F474" s="311"/>
    </row>
    <row r="475" spans="4:6" s="263" customFormat="1" ht="12.75">
      <c r="D475" s="324"/>
      <c r="E475" s="311"/>
      <c r="F475" s="311"/>
    </row>
    <row r="476" spans="4:6" s="263" customFormat="1" ht="12.75">
      <c r="D476" s="324"/>
      <c r="E476" s="311"/>
      <c r="F476" s="311"/>
    </row>
    <row r="477" spans="4:6" s="263" customFormat="1" ht="12.75">
      <c r="D477" s="324"/>
      <c r="E477" s="311"/>
      <c r="F477" s="311"/>
    </row>
    <row r="478" spans="4:6" s="263" customFormat="1" ht="12.75">
      <c r="D478" s="324"/>
      <c r="E478" s="311"/>
      <c r="F478" s="311"/>
    </row>
    <row r="479" spans="4:6" s="263" customFormat="1" ht="12.75">
      <c r="D479" s="324"/>
      <c r="E479" s="311"/>
      <c r="F479" s="311"/>
    </row>
    <row r="480" spans="4:6" s="263" customFormat="1" ht="12.75">
      <c r="D480" s="324"/>
      <c r="E480" s="311"/>
      <c r="F480" s="311"/>
    </row>
    <row r="481" spans="4:6" s="263" customFormat="1" ht="12.75">
      <c r="D481" s="324"/>
      <c r="E481" s="311"/>
      <c r="F481" s="311"/>
    </row>
    <row r="482" spans="4:6" s="263" customFormat="1" ht="12.75">
      <c r="D482" s="324"/>
      <c r="E482" s="311"/>
      <c r="F482" s="311"/>
    </row>
    <row r="483" spans="4:6" s="263" customFormat="1" ht="12.75">
      <c r="D483" s="324"/>
      <c r="E483" s="311"/>
      <c r="F483" s="311"/>
    </row>
    <row r="484" spans="4:6" s="263" customFormat="1" ht="12.75">
      <c r="D484" s="324"/>
      <c r="E484" s="311"/>
      <c r="F484" s="311"/>
    </row>
    <row r="485" spans="4:6" s="263" customFormat="1" ht="12.75">
      <c r="D485" s="324"/>
      <c r="E485" s="311"/>
      <c r="F485" s="311"/>
    </row>
    <row r="486" spans="4:6" s="263" customFormat="1" ht="12.75">
      <c r="D486" s="324"/>
      <c r="E486" s="311"/>
      <c r="F486" s="311"/>
    </row>
    <row r="487" spans="4:6" s="263" customFormat="1" ht="12.75">
      <c r="D487" s="324"/>
      <c r="E487" s="311"/>
      <c r="F487" s="311"/>
    </row>
    <row r="488" spans="4:6" s="263" customFormat="1" ht="12.75">
      <c r="D488" s="324"/>
      <c r="E488" s="311"/>
      <c r="F488" s="311"/>
    </row>
    <row r="489" spans="4:6" s="263" customFormat="1" ht="12.75">
      <c r="D489" s="324"/>
      <c r="E489" s="311"/>
      <c r="F489" s="311"/>
    </row>
    <row r="490" spans="4:6" s="263" customFormat="1" ht="12.75">
      <c r="D490" s="324"/>
      <c r="E490" s="311"/>
      <c r="F490" s="311"/>
    </row>
    <row r="491" spans="4:6" s="263" customFormat="1" ht="12.75">
      <c r="D491" s="324"/>
      <c r="E491" s="311"/>
      <c r="F491" s="311"/>
    </row>
    <row r="492" spans="4:6" s="263" customFormat="1" ht="12.75">
      <c r="D492" s="324"/>
      <c r="E492" s="311"/>
      <c r="F492" s="311"/>
    </row>
    <row r="493" spans="4:6" s="263" customFormat="1" ht="12.75">
      <c r="D493" s="324"/>
      <c r="E493" s="311"/>
      <c r="F493" s="311"/>
    </row>
    <row r="494" spans="4:6" s="263" customFormat="1" ht="12.75">
      <c r="D494" s="324"/>
      <c r="E494" s="311"/>
      <c r="F494" s="311"/>
    </row>
    <row r="495" spans="4:6" s="263" customFormat="1" ht="12.75">
      <c r="D495" s="324"/>
      <c r="E495" s="311"/>
      <c r="F495" s="311"/>
    </row>
    <row r="496" spans="4:6" s="263" customFormat="1" ht="12.75">
      <c r="D496" s="324"/>
      <c r="E496" s="311"/>
      <c r="F496" s="311"/>
    </row>
    <row r="497" spans="4:6" s="263" customFormat="1" ht="12.75">
      <c r="D497" s="324"/>
      <c r="E497" s="311"/>
      <c r="F497" s="311"/>
    </row>
    <row r="498" spans="4:6" s="263" customFormat="1" ht="12.75">
      <c r="D498" s="324"/>
      <c r="E498" s="311"/>
      <c r="F498" s="311"/>
    </row>
    <row r="499" spans="4:6" s="263" customFormat="1" ht="12.75">
      <c r="D499" s="324"/>
      <c r="E499" s="311"/>
      <c r="F499" s="311"/>
    </row>
    <row r="500" spans="4:6" s="263" customFormat="1" ht="12.75">
      <c r="D500" s="324"/>
      <c r="E500" s="311"/>
      <c r="F500" s="311"/>
    </row>
    <row r="501" spans="4:6" s="263" customFormat="1" ht="12.75">
      <c r="D501" s="324"/>
      <c r="E501" s="311"/>
      <c r="F501" s="311"/>
    </row>
    <row r="502" spans="4:6" s="263" customFormat="1" ht="12.75">
      <c r="D502" s="324"/>
      <c r="E502" s="311"/>
      <c r="F502" s="311"/>
    </row>
    <row r="503" spans="4:6" s="263" customFormat="1" ht="12.75">
      <c r="D503" s="324"/>
      <c r="E503" s="311"/>
      <c r="F503" s="311"/>
    </row>
    <row r="504" spans="4:6" s="263" customFormat="1" ht="12.75">
      <c r="D504" s="324"/>
      <c r="E504" s="311"/>
      <c r="F504" s="311"/>
    </row>
    <row r="505" spans="4:6" s="263" customFormat="1" ht="12.75">
      <c r="D505" s="324"/>
      <c r="E505" s="311"/>
      <c r="F505" s="311"/>
    </row>
    <row r="506" spans="4:6" s="263" customFormat="1" ht="12.75">
      <c r="D506" s="324"/>
      <c r="E506" s="311"/>
      <c r="F506" s="311"/>
    </row>
    <row r="507" spans="4:6" s="263" customFormat="1" ht="12.75">
      <c r="D507" s="324"/>
      <c r="E507" s="311"/>
      <c r="F507" s="311"/>
    </row>
    <row r="508" spans="4:6" s="263" customFormat="1" ht="12.75">
      <c r="D508" s="324"/>
      <c r="E508" s="311"/>
      <c r="F508" s="311"/>
    </row>
    <row r="509" spans="4:6" s="263" customFormat="1" ht="12.75">
      <c r="D509" s="324"/>
      <c r="E509" s="311"/>
      <c r="F509" s="311"/>
    </row>
    <row r="510" spans="4:6" s="263" customFormat="1" ht="12.75">
      <c r="D510" s="324"/>
      <c r="E510" s="311"/>
      <c r="F510" s="311"/>
    </row>
    <row r="511" spans="4:6" s="263" customFormat="1" ht="12.75">
      <c r="D511" s="324"/>
      <c r="E511" s="311"/>
      <c r="F511" s="311"/>
    </row>
    <row r="512" spans="4:6" s="263" customFormat="1" ht="12.75">
      <c r="D512" s="324"/>
      <c r="E512" s="311"/>
      <c r="F512" s="311"/>
    </row>
    <row r="513" spans="4:6" s="263" customFormat="1" ht="12.75">
      <c r="D513" s="324"/>
      <c r="E513" s="311"/>
      <c r="F513" s="311"/>
    </row>
    <row r="514" spans="4:6" s="263" customFormat="1" ht="12.75">
      <c r="D514" s="324"/>
      <c r="E514" s="311"/>
      <c r="F514" s="311"/>
    </row>
    <row r="515" spans="4:6" s="263" customFormat="1" ht="12.75">
      <c r="D515" s="324"/>
      <c r="E515" s="311"/>
      <c r="F515" s="311"/>
    </row>
    <row r="516" spans="4:6" s="263" customFormat="1" ht="12.75">
      <c r="D516" s="324"/>
      <c r="E516" s="311"/>
      <c r="F516" s="311"/>
    </row>
    <row r="517" spans="4:6" s="263" customFormat="1" ht="12.75">
      <c r="D517" s="324"/>
      <c r="E517" s="311"/>
      <c r="F517" s="311"/>
    </row>
    <row r="518" spans="4:6" s="263" customFormat="1" ht="12.75">
      <c r="D518" s="324"/>
      <c r="E518" s="311"/>
      <c r="F518" s="311"/>
    </row>
    <row r="519" spans="4:6" s="263" customFormat="1" ht="12.75">
      <c r="D519" s="324"/>
      <c r="E519" s="311"/>
      <c r="F519" s="311"/>
    </row>
    <row r="520" spans="4:6" s="263" customFormat="1" ht="12.75">
      <c r="D520" s="324"/>
      <c r="E520" s="311"/>
      <c r="F520" s="311"/>
    </row>
    <row r="521" spans="4:6" s="263" customFormat="1" ht="12.75">
      <c r="D521" s="324"/>
      <c r="E521" s="311"/>
      <c r="F521" s="311"/>
    </row>
    <row r="522" spans="4:6" s="263" customFormat="1" ht="12.75">
      <c r="D522" s="324"/>
      <c r="E522" s="311"/>
      <c r="F522" s="311"/>
    </row>
    <row r="523" spans="4:6" s="263" customFormat="1" ht="12.75">
      <c r="D523" s="324"/>
      <c r="E523" s="311"/>
      <c r="F523" s="311"/>
    </row>
    <row r="524" spans="4:6" s="263" customFormat="1" ht="12.75">
      <c r="D524" s="324"/>
      <c r="E524" s="311"/>
      <c r="F524" s="311"/>
    </row>
    <row r="525" spans="4:6" s="263" customFormat="1" ht="12.75">
      <c r="D525" s="324"/>
      <c r="E525" s="311"/>
      <c r="F525" s="311"/>
    </row>
    <row r="526" spans="4:6" s="263" customFormat="1" ht="12.75">
      <c r="D526" s="324"/>
      <c r="E526" s="311"/>
      <c r="F526" s="311"/>
    </row>
    <row r="527" spans="4:6" s="263" customFormat="1" ht="12.75">
      <c r="D527" s="324"/>
      <c r="E527" s="311"/>
      <c r="F527" s="311"/>
    </row>
    <row r="528" spans="4:6" s="263" customFormat="1" ht="12.75">
      <c r="D528" s="324"/>
      <c r="E528" s="311"/>
      <c r="F528" s="311"/>
    </row>
    <row r="529" spans="4:6" s="263" customFormat="1" ht="12.75">
      <c r="D529" s="324"/>
      <c r="E529" s="311"/>
      <c r="F529" s="311"/>
    </row>
    <row r="530" spans="4:6" s="263" customFormat="1" ht="12.75">
      <c r="D530" s="324"/>
      <c r="E530" s="311"/>
      <c r="F530" s="311"/>
    </row>
    <row r="531" spans="4:6" s="263" customFormat="1" ht="12.75">
      <c r="D531" s="324"/>
      <c r="E531" s="311"/>
      <c r="F531" s="311"/>
    </row>
    <row r="532" spans="4:6" s="263" customFormat="1" ht="12.75">
      <c r="D532" s="324"/>
      <c r="E532" s="311"/>
      <c r="F532" s="311"/>
    </row>
    <row r="533" spans="4:6" s="263" customFormat="1" ht="12.75">
      <c r="D533" s="324"/>
      <c r="E533" s="311"/>
      <c r="F533" s="311"/>
    </row>
    <row r="534" spans="4:6" s="263" customFormat="1" ht="12.75">
      <c r="D534" s="324"/>
      <c r="E534" s="311"/>
      <c r="F534" s="311"/>
    </row>
    <row r="535" spans="4:6" s="263" customFormat="1" ht="12.75">
      <c r="D535" s="324"/>
      <c r="E535" s="311"/>
      <c r="F535" s="311"/>
    </row>
    <row r="536" spans="4:6" s="263" customFormat="1" ht="12.75">
      <c r="D536" s="324"/>
      <c r="E536" s="311"/>
      <c r="F536" s="311"/>
    </row>
    <row r="537" spans="4:6" s="263" customFormat="1" ht="12.75">
      <c r="D537" s="324"/>
      <c r="E537" s="311"/>
      <c r="F537" s="311"/>
    </row>
    <row r="538" spans="4:6" s="263" customFormat="1" ht="12.75">
      <c r="D538" s="324"/>
      <c r="E538" s="311"/>
      <c r="F538" s="311"/>
    </row>
    <row r="539" spans="4:6" s="263" customFormat="1" ht="12.75">
      <c r="D539" s="324"/>
      <c r="E539" s="311"/>
      <c r="F539" s="311"/>
    </row>
    <row r="540" spans="4:6" s="263" customFormat="1" ht="12.75">
      <c r="D540" s="324"/>
      <c r="E540" s="311"/>
      <c r="F540" s="311"/>
    </row>
    <row r="541" spans="4:6" s="263" customFormat="1" ht="12.75">
      <c r="D541" s="324"/>
      <c r="E541" s="311"/>
      <c r="F541" s="311"/>
    </row>
    <row r="542" spans="4:6" s="263" customFormat="1" ht="12.75">
      <c r="D542" s="324"/>
      <c r="E542" s="311"/>
      <c r="F542" s="311"/>
    </row>
    <row r="543" spans="4:6" s="263" customFormat="1" ht="12.75">
      <c r="D543" s="324"/>
      <c r="E543" s="311"/>
      <c r="F543" s="311"/>
    </row>
    <row r="544" spans="4:6" s="263" customFormat="1" ht="12.75">
      <c r="D544" s="324"/>
      <c r="E544" s="311"/>
      <c r="F544" s="311"/>
    </row>
    <row r="545" spans="4:6" s="263" customFormat="1" ht="12.75">
      <c r="D545" s="324"/>
      <c r="E545" s="311"/>
      <c r="F545" s="311"/>
    </row>
    <row r="546" spans="4:6" s="263" customFormat="1" ht="12.75">
      <c r="D546" s="324"/>
      <c r="E546" s="311"/>
      <c r="F546" s="311"/>
    </row>
    <row r="547" spans="4:6" s="263" customFormat="1" ht="12.75">
      <c r="D547" s="324"/>
      <c r="E547" s="311"/>
      <c r="F547" s="311"/>
    </row>
    <row r="548" spans="4:6" s="263" customFormat="1" ht="12.75">
      <c r="D548" s="324"/>
      <c r="E548" s="311"/>
      <c r="F548" s="311"/>
    </row>
    <row r="549" spans="4:6" s="263" customFormat="1" ht="12.75">
      <c r="D549" s="324"/>
      <c r="E549" s="311"/>
      <c r="F549" s="311"/>
    </row>
    <row r="550" spans="4:6" s="263" customFormat="1" ht="12.75">
      <c r="D550" s="324"/>
      <c r="E550" s="311"/>
      <c r="F550" s="311"/>
    </row>
    <row r="551" spans="4:6" s="263" customFormat="1" ht="12.75">
      <c r="D551" s="324"/>
      <c r="E551" s="311"/>
      <c r="F551" s="311"/>
    </row>
    <row r="552" spans="4:6" s="263" customFormat="1" ht="12.75">
      <c r="D552" s="324"/>
      <c r="E552" s="311"/>
      <c r="F552" s="311"/>
    </row>
    <row r="553" spans="4:6" s="263" customFormat="1" ht="12.75">
      <c r="D553" s="324"/>
      <c r="E553" s="311"/>
      <c r="F553" s="311"/>
    </row>
    <row r="554" spans="4:6" s="263" customFormat="1" ht="12.75">
      <c r="D554" s="324"/>
      <c r="E554" s="311"/>
      <c r="F554" s="311"/>
    </row>
    <row r="555" spans="4:6" s="263" customFormat="1" ht="12.75">
      <c r="D555" s="324"/>
      <c r="E555" s="311"/>
      <c r="F555" s="311"/>
    </row>
    <row r="556" spans="4:6" s="263" customFormat="1" ht="12.75">
      <c r="D556" s="324"/>
      <c r="E556" s="311"/>
      <c r="F556" s="311"/>
    </row>
    <row r="557" spans="4:6" s="263" customFormat="1" ht="12.75">
      <c r="D557" s="324"/>
      <c r="E557" s="311"/>
      <c r="F557" s="311"/>
    </row>
    <row r="558" spans="4:6" s="263" customFormat="1" ht="12.75">
      <c r="D558" s="324"/>
      <c r="E558" s="311"/>
      <c r="F558" s="311"/>
    </row>
    <row r="559" spans="4:6" s="263" customFormat="1" ht="12.75">
      <c r="D559" s="324"/>
      <c r="E559" s="311"/>
      <c r="F559" s="311"/>
    </row>
    <row r="560" spans="4:6" s="263" customFormat="1" ht="12.75">
      <c r="D560" s="324"/>
      <c r="E560" s="311"/>
      <c r="F560" s="311"/>
    </row>
    <row r="561" spans="4:6" s="263" customFormat="1" ht="12.75">
      <c r="D561" s="324"/>
      <c r="E561" s="311"/>
      <c r="F561" s="311"/>
    </row>
    <row r="562" spans="4:6" s="263" customFormat="1" ht="12.75">
      <c r="D562" s="324"/>
      <c r="E562" s="311"/>
      <c r="F562" s="311"/>
    </row>
    <row r="563" spans="4:6" s="263" customFormat="1" ht="12.75">
      <c r="D563" s="324"/>
      <c r="E563" s="311"/>
      <c r="F563" s="311"/>
    </row>
    <row r="564" spans="4:6" s="263" customFormat="1" ht="12.75">
      <c r="D564" s="324"/>
      <c r="E564" s="311"/>
      <c r="F564" s="311"/>
    </row>
    <row r="565" spans="4:6" s="263" customFormat="1" ht="12.75">
      <c r="D565" s="324"/>
      <c r="E565" s="311"/>
      <c r="F565" s="311"/>
    </row>
    <row r="566" spans="4:6" s="263" customFormat="1" ht="12.75">
      <c r="D566" s="324"/>
      <c r="E566" s="311"/>
      <c r="F566" s="311"/>
    </row>
    <row r="567" spans="4:6" s="263" customFormat="1" ht="12.75">
      <c r="D567" s="324"/>
      <c r="E567" s="311"/>
      <c r="F567" s="311"/>
    </row>
    <row r="568" spans="4:6" s="263" customFormat="1" ht="12.75">
      <c r="D568" s="324"/>
      <c r="E568" s="311"/>
      <c r="F568" s="311"/>
    </row>
    <row r="569" spans="4:6" s="263" customFormat="1" ht="12.75">
      <c r="D569" s="324"/>
      <c r="E569" s="311"/>
      <c r="F569" s="311"/>
    </row>
    <row r="570" spans="4:6" s="263" customFormat="1" ht="12.75">
      <c r="D570" s="324"/>
      <c r="E570" s="311"/>
      <c r="F570" s="311"/>
    </row>
    <row r="571" spans="4:6" s="263" customFormat="1" ht="12.75">
      <c r="D571" s="324"/>
      <c r="E571" s="311"/>
      <c r="F571" s="311"/>
    </row>
    <row r="572" spans="4:6" s="263" customFormat="1" ht="12.75">
      <c r="D572" s="324"/>
      <c r="E572" s="311"/>
      <c r="F572" s="311"/>
    </row>
    <row r="573" spans="4:6" s="263" customFormat="1" ht="12.75">
      <c r="D573" s="324"/>
      <c r="E573" s="311"/>
      <c r="F573" s="311"/>
    </row>
    <row r="574" spans="4:6" s="263" customFormat="1" ht="12.75">
      <c r="D574" s="324"/>
      <c r="E574" s="311"/>
      <c r="F574" s="311"/>
    </row>
    <row r="575" spans="4:6" s="263" customFormat="1" ht="12.75">
      <c r="D575" s="324"/>
      <c r="E575" s="311"/>
      <c r="F575" s="311"/>
    </row>
    <row r="576" spans="4:6" s="263" customFormat="1" ht="12.75">
      <c r="D576" s="324"/>
      <c r="E576" s="311"/>
      <c r="F576" s="311"/>
    </row>
    <row r="577" spans="4:6" s="263" customFormat="1" ht="12.75">
      <c r="D577" s="324"/>
      <c r="E577" s="311"/>
      <c r="F577" s="311"/>
    </row>
    <row r="578" spans="4:6" s="263" customFormat="1" ht="12.75">
      <c r="D578" s="324"/>
      <c r="E578" s="311"/>
      <c r="F578" s="311"/>
    </row>
    <row r="579" spans="4:6" s="263" customFormat="1" ht="12.75">
      <c r="D579" s="324"/>
      <c r="E579" s="311"/>
      <c r="F579" s="311"/>
    </row>
    <row r="580" spans="4:6" s="263" customFormat="1" ht="12.75">
      <c r="D580" s="324"/>
      <c r="E580" s="311"/>
      <c r="F580" s="311"/>
    </row>
    <row r="581" spans="4:6" s="263" customFormat="1" ht="12.75">
      <c r="D581" s="324"/>
      <c r="E581" s="311"/>
      <c r="F581" s="311"/>
    </row>
    <row r="582" spans="4:6" s="263" customFormat="1" ht="12.75">
      <c r="D582" s="324"/>
      <c r="E582" s="311"/>
      <c r="F582" s="311"/>
    </row>
    <row r="583" spans="4:6" s="263" customFormat="1" ht="12.75">
      <c r="D583" s="324"/>
      <c r="E583" s="311"/>
      <c r="F583" s="311"/>
    </row>
    <row r="584" spans="4:6" s="263" customFormat="1" ht="12.75">
      <c r="D584" s="324"/>
      <c r="E584" s="311"/>
      <c r="F584" s="311"/>
    </row>
    <row r="585" spans="4:6" s="263" customFormat="1" ht="12.75">
      <c r="D585" s="324"/>
      <c r="E585" s="311"/>
      <c r="F585" s="311"/>
    </row>
    <row r="586" spans="4:6" s="263" customFormat="1" ht="12.75">
      <c r="D586" s="324"/>
      <c r="E586" s="311"/>
      <c r="F586" s="311"/>
    </row>
    <row r="587" spans="4:6" s="263" customFormat="1" ht="12.75">
      <c r="D587" s="324"/>
      <c r="E587" s="311"/>
      <c r="F587" s="311"/>
    </row>
    <row r="588" spans="4:6" s="263" customFormat="1" ht="12.75">
      <c r="D588" s="324"/>
      <c r="E588" s="311"/>
      <c r="F588" s="311"/>
    </row>
    <row r="589" spans="4:6" s="263" customFormat="1" ht="12.75">
      <c r="D589" s="324"/>
      <c r="E589" s="311"/>
      <c r="F589" s="311"/>
    </row>
    <row r="590" spans="4:6" s="263" customFormat="1" ht="12.75">
      <c r="D590" s="324"/>
      <c r="E590" s="311"/>
      <c r="F590" s="311"/>
    </row>
    <row r="591" spans="4:6" s="263" customFormat="1" ht="12.75">
      <c r="D591" s="324"/>
      <c r="E591" s="311"/>
      <c r="F591" s="311"/>
    </row>
    <row r="592" spans="4:6" s="263" customFormat="1" ht="12.75">
      <c r="D592" s="324"/>
      <c r="E592" s="311"/>
      <c r="F592" s="311"/>
    </row>
    <row r="593" spans="4:6" s="263" customFormat="1" ht="12.75">
      <c r="D593" s="324"/>
      <c r="E593" s="311"/>
      <c r="F593" s="311"/>
    </row>
    <row r="594" spans="4:6" s="263" customFormat="1" ht="12.75">
      <c r="D594" s="324"/>
      <c r="E594" s="311"/>
      <c r="F594" s="311"/>
    </row>
    <row r="595" spans="4:6" s="263" customFormat="1" ht="12.75">
      <c r="D595" s="324"/>
      <c r="E595" s="311"/>
      <c r="F595" s="311"/>
    </row>
    <row r="596" spans="4:6" s="263" customFormat="1" ht="12.75">
      <c r="D596" s="324"/>
      <c r="E596" s="311"/>
      <c r="F596" s="311"/>
    </row>
    <row r="597" spans="4:6" s="263" customFormat="1" ht="12.75">
      <c r="D597" s="324"/>
      <c r="E597" s="311"/>
      <c r="F597" s="311"/>
    </row>
    <row r="598" spans="4:6" s="263" customFormat="1" ht="12.75">
      <c r="D598" s="324"/>
      <c r="E598" s="311"/>
      <c r="F598" s="311"/>
    </row>
    <row r="599" spans="4:6" s="263" customFormat="1" ht="12.75">
      <c r="D599" s="324"/>
      <c r="E599" s="311"/>
      <c r="F599" s="311"/>
    </row>
    <row r="600" spans="4:6" s="263" customFormat="1" ht="12.75">
      <c r="D600" s="324"/>
      <c r="E600" s="311"/>
      <c r="F600" s="311"/>
    </row>
    <row r="601" spans="4:6" s="263" customFormat="1" ht="12.75">
      <c r="D601" s="324"/>
      <c r="E601" s="311"/>
      <c r="F601" s="311"/>
    </row>
    <row r="602" spans="4:6" s="263" customFormat="1" ht="12.75">
      <c r="D602" s="324"/>
      <c r="E602" s="311"/>
      <c r="F602" s="311"/>
    </row>
    <row r="603" spans="4:6" s="263" customFormat="1" ht="12.75">
      <c r="D603" s="324"/>
      <c r="E603" s="311"/>
      <c r="F603" s="311"/>
    </row>
    <row r="604" spans="4:6" s="263" customFormat="1" ht="12.75">
      <c r="D604" s="324"/>
      <c r="E604" s="311"/>
      <c r="F604" s="311"/>
    </row>
    <row r="605" spans="4:6" s="263" customFormat="1" ht="12.75">
      <c r="D605" s="324"/>
      <c r="E605" s="311"/>
      <c r="F605" s="311"/>
    </row>
    <row r="606" spans="4:6" s="263" customFormat="1" ht="12.75">
      <c r="D606" s="324"/>
      <c r="E606" s="311"/>
      <c r="F606" s="311"/>
    </row>
    <row r="607" spans="4:6" s="263" customFormat="1" ht="12.75">
      <c r="D607" s="324"/>
      <c r="E607" s="311"/>
      <c r="F607" s="311"/>
    </row>
    <row r="608" spans="4:6" s="263" customFormat="1" ht="12.75">
      <c r="D608" s="324"/>
      <c r="E608" s="311"/>
      <c r="F608" s="311"/>
    </row>
    <row r="609" spans="4:6" s="263" customFormat="1" ht="12.75">
      <c r="D609" s="324"/>
      <c r="E609" s="311"/>
      <c r="F609" s="311"/>
    </row>
    <row r="610" spans="4:6" s="263" customFormat="1" ht="12.75">
      <c r="D610" s="324"/>
      <c r="E610" s="311"/>
      <c r="F610" s="311"/>
    </row>
    <row r="611" spans="4:6" s="263" customFormat="1" ht="12.75">
      <c r="D611" s="324"/>
      <c r="E611" s="311"/>
      <c r="F611" s="311"/>
    </row>
    <row r="612" spans="4:6" s="263" customFormat="1" ht="12.75">
      <c r="D612" s="324"/>
      <c r="E612" s="311"/>
      <c r="F612" s="311"/>
    </row>
    <row r="613" spans="4:6" s="263" customFormat="1" ht="12.75">
      <c r="D613" s="324"/>
      <c r="E613" s="311"/>
      <c r="F613" s="311"/>
    </row>
    <row r="614" spans="4:6" s="263" customFormat="1" ht="12.75">
      <c r="D614" s="324"/>
      <c r="E614" s="311"/>
      <c r="F614" s="311"/>
    </row>
    <row r="615" spans="4:6" s="263" customFormat="1" ht="12.75">
      <c r="D615" s="324"/>
      <c r="E615" s="311"/>
      <c r="F615" s="311"/>
    </row>
    <row r="616" spans="4:6" s="263" customFormat="1" ht="12.75">
      <c r="D616" s="324"/>
      <c r="E616" s="311"/>
      <c r="F616" s="311"/>
    </row>
    <row r="617" spans="4:6" s="263" customFormat="1" ht="12.75">
      <c r="D617" s="324"/>
      <c r="E617" s="311"/>
      <c r="F617" s="311"/>
    </row>
    <row r="618" spans="4:6" s="263" customFormat="1" ht="12.75">
      <c r="D618" s="324"/>
      <c r="E618" s="311"/>
      <c r="F618" s="311"/>
    </row>
    <row r="619" spans="4:6" s="263" customFormat="1" ht="12.75">
      <c r="D619" s="324"/>
      <c r="E619" s="311"/>
      <c r="F619" s="311"/>
    </row>
    <row r="620" spans="4:6" s="263" customFormat="1" ht="12.75">
      <c r="D620" s="324"/>
      <c r="E620" s="311"/>
      <c r="F620" s="311"/>
    </row>
    <row r="621" spans="4:6" s="263" customFormat="1" ht="12.75">
      <c r="D621" s="324"/>
      <c r="E621" s="311"/>
      <c r="F621" s="311"/>
    </row>
    <row r="622" spans="4:6" s="263" customFormat="1" ht="12.75">
      <c r="D622" s="324"/>
      <c r="E622" s="311"/>
      <c r="F622" s="311"/>
    </row>
    <row r="623" spans="4:6" s="263" customFormat="1" ht="12.75">
      <c r="D623" s="324"/>
      <c r="E623" s="311"/>
      <c r="F623" s="311"/>
    </row>
    <row r="624" spans="4:6" s="263" customFormat="1" ht="12.75">
      <c r="D624" s="324"/>
      <c r="E624" s="311"/>
      <c r="F624" s="311"/>
    </row>
    <row r="625" spans="4:6" s="263" customFormat="1" ht="12.75">
      <c r="D625" s="324"/>
      <c r="E625" s="311"/>
      <c r="F625" s="311"/>
    </row>
    <row r="626" spans="4:6" s="263" customFormat="1" ht="12.75">
      <c r="D626" s="324"/>
      <c r="E626" s="311"/>
      <c r="F626" s="311"/>
    </row>
    <row r="627" spans="4:6" s="263" customFormat="1" ht="12.75">
      <c r="D627" s="324"/>
      <c r="E627" s="311"/>
      <c r="F627" s="311"/>
    </row>
    <row r="628" spans="4:6" s="263" customFormat="1" ht="12.75">
      <c r="D628" s="324"/>
      <c r="E628" s="311"/>
      <c r="F628" s="311"/>
    </row>
    <row r="629" spans="4:6" s="263" customFormat="1" ht="12.75">
      <c r="D629" s="324"/>
      <c r="E629" s="311"/>
      <c r="F629" s="311"/>
    </row>
    <row r="630" spans="4:6" s="263" customFormat="1" ht="12.75">
      <c r="D630" s="324"/>
      <c r="E630" s="311"/>
      <c r="F630" s="311"/>
    </row>
    <row r="631" spans="4:6" s="263" customFormat="1" ht="12.75">
      <c r="D631" s="324"/>
      <c r="E631" s="311"/>
      <c r="F631" s="311"/>
    </row>
    <row r="632" spans="4:6" s="263" customFormat="1" ht="12.75">
      <c r="D632" s="324"/>
      <c r="E632" s="311"/>
      <c r="F632" s="311"/>
    </row>
    <row r="633" spans="4:6" s="263" customFormat="1" ht="12.75">
      <c r="D633" s="324"/>
      <c r="E633" s="311"/>
      <c r="F633" s="311"/>
    </row>
    <row r="634" spans="4:6" s="263" customFormat="1" ht="12.75">
      <c r="D634" s="324"/>
      <c r="E634" s="311"/>
      <c r="F634" s="311"/>
    </row>
    <row r="635" spans="4:6" s="263" customFormat="1" ht="12.75">
      <c r="D635" s="324"/>
      <c r="E635" s="311"/>
      <c r="F635" s="311"/>
    </row>
    <row r="636" spans="4:6" s="263" customFormat="1" ht="12.75">
      <c r="D636" s="324"/>
      <c r="E636" s="311"/>
      <c r="F636" s="311"/>
    </row>
    <row r="637" spans="4:6" s="263" customFormat="1" ht="12.75">
      <c r="D637" s="324"/>
      <c r="E637" s="311"/>
      <c r="F637" s="311"/>
    </row>
    <row r="638" spans="4:6" s="263" customFormat="1" ht="12.75">
      <c r="D638" s="324"/>
      <c r="E638" s="311"/>
      <c r="F638" s="311"/>
    </row>
    <row r="639" spans="4:6" s="263" customFormat="1" ht="12.75">
      <c r="D639" s="324"/>
      <c r="E639" s="311"/>
      <c r="F639" s="311"/>
    </row>
    <row r="640" spans="4:6" s="263" customFormat="1" ht="12.75">
      <c r="D640" s="324"/>
      <c r="E640" s="311"/>
      <c r="F640" s="311"/>
    </row>
    <row r="641" spans="4:6" s="263" customFormat="1" ht="12.75">
      <c r="D641" s="324"/>
      <c r="E641" s="311"/>
      <c r="F641" s="311"/>
    </row>
    <row r="642" spans="4:6" s="263" customFormat="1" ht="12.75">
      <c r="D642" s="324"/>
      <c r="E642" s="311"/>
      <c r="F642" s="311"/>
    </row>
    <row r="643" spans="4:6" s="263" customFormat="1" ht="12.75">
      <c r="D643" s="324"/>
      <c r="E643" s="311"/>
      <c r="F643" s="311"/>
    </row>
    <row r="644" spans="4:6" s="263" customFormat="1" ht="12.75">
      <c r="D644" s="324"/>
      <c r="E644" s="311"/>
      <c r="F644" s="311"/>
    </row>
    <row r="645" spans="4:6" s="263" customFormat="1" ht="12.75">
      <c r="D645" s="324"/>
      <c r="E645" s="311"/>
      <c r="F645" s="311"/>
    </row>
    <row r="646" spans="4:6" s="263" customFormat="1" ht="12.75">
      <c r="D646" s="324"/>
      <c r="E646" s="311"/>
      <c r="F646" s="311"/>
    </row>
    <row r="647" spans="4:6" s="263" customFormat="1" ht="12.75">
      <c r="D647" s="324"/>
      <c r="E647" s="311"/>
      <c r="F647" s="311"/>
    </row>
    <row r="648" spans="4:6" s="263" customFormat="1" ht="12.75">
      <c r="D648" s="324"/>
      <c r="E648" s="311"/>
      <c r="F648" s="311"/>
    </row>
    <row r="649" spans="4:6" s="263" customFormat="1" ht="12.75">
      <c r="D649" s="324"/>
      <c r="E649" s="311"/>
      <c r="F649" s="311"/>
    </row>
    <row r="650" spans="4:6" s="263" customFormat="1" ht="12.75">
      <c r="D650" s="324"/>
      <c r="E650" s="311"/>
      <c r="F650" s="311"/>
    </row>
    <row r="651" spans="4:6" s="263" customFormat="1" ht="12.75">
      <c r="D651" s="324"/>
      <c r="E651" s="311"/>
      <c r="F651" s="311"/>
    </row>
    <row r="652" spans="4:6" s="263" customFormat="1" ht="12.75">
      <c r="D652" s="324"/>
      <c r="E652" s="311"/>
      <c r="F652" s="311"/>
    </row>
    <row r="653" spans="4:6" s="263" customFormat="1" ht="12.75">
      <c r="D653" s="324"/>
      <c r="E653" s="311"/>
      <c r="F653" s="311"/>
    </row>
    <row r="654" spans="4:6" s="263" customFormat="1" ht="12.75">
      <c r="D654" s="324"/>
      <c r="E654" s="311"/>
      <c r="F654" s="311"/>
    </row>
    <row r="655" spans="4:6" s="263" customFormat="1" ht="12.75">
      <c r="D655" s="324"/>
      <c r="E655" s="311"/>
      <c r="F655" s="311"/>
    </row>
    <row r="656" spans="4:6" s="263" customFormat="1" ht="12.75">
      <c r="D656" s="324"/>
      <c r="E656" s="311"/>
      <c r="F656" s="311"/>
    </row>
    <row r="657" spans="4:6" s="263" customFormat="1" ht="12.75">
      <c r="D657" s="324"/>
      <c r="E657" s="311"/>
      <c r="F657" s="311"/>
    </row>
    <row r="658" spans="4:6" s="263" customFormat="1" ht="12.75">
      <c r="D658" s="324"/>
      <c r="E658" s="311"/>
      <c r="F658" s="311"/>
    </row>
    <row r="659" spans="4:6" s="263" customFormat="1" ht="12.75">
      <c r="D659" s="324"/>
      <c r="E659" s="311"/>
      <c r="F659" s="311"/>
    </row>
    <row r="660" spans="4:6" s="263" customFormat="1" ht="12.75">
      <c r="D660" s="324"/>
      <c r="E660" s="311"/>
      <c r="F660" s="311"/>
    </row>
    <row r="661" spans="4:6" s="263" customFormat="1" ht="12.75">
      <c r="D661" s="324"/>
      <c r="E661" s="311"/>
      <c r="F661" s="311"/>
    </row>
    <row r="662" spans="4:6" s="263" customFormat="1" ht="12.75">
      <c r="D662" s="324"/>
      <c r="E662" s="311"/>
      <c r="F662" s="311"/>
    </row>
    <row r="663" spans="4:6" s="263" customFormat="1" ht="12.75">
      <c r="D663" s="324"/>
      <c r="E663" s="311"/>
      <c r="F663" s="311"/>
    </row>
    <row r="664" spans="4:6" s="263" customFormat="1" ht="12.75">
      <c r="D664" s="324"/>
      <c r="E664" s="311"/>
      <c r="F664" s="311"/>
    </row>
    <row r="665" spans="4:6" s="263" customFormat="1" ht="12.75">
      <c r="D665" s="324"/>
      <c r="E665" s="311"/>
      <c r="F665" s="311"/>
    </row>
    <row r="666" spans="4:6" s="263" customFormat="1" ht="12.75">
      <c r="D666" s="324"/>
      <c r="E666" s="311"/>
      <c r="F666" s="311"/>
    </row>
    <row r="667" spans="4:6" s="263" customFormat="1" ht="12.75">
      <c r="D667" s="324"/>
      <c r="E667" s="311"/>
      <c r="F667" s="311"/>
    </row>
    <row r="668" spans="4:6" s="263" customFormat="1" ht="12.75">
      <c r="D668" s="324"/>
      <c r="E668" s="311"/>
      <c r="F668" s="311"/>
    </row>
    <row r="669" spans="4:6" s="263" customFormat="1" ht="12.75">
      <c r="D669" s="324"/>
      <c r="E669" s="311"/>
      <c r="F669" s="311"/>
    </row>
    <row r="670" spans="4:6" s="263" customFormat="1" ht="12.75">
      <c r="D670" s="324"/>
      <c r="E670" s="311"/>
      <c r="F670" s="311"/>
    </row>
    <row r="671" spans="4:6" s="263" customFormat="1" ht="12.75">
      <c r="D671" s="324"/>
      <c r="E671" s="311"/>
      <c r="F671" s="311"/>
    </row>
    <row r="672" spans="4:6" s="263" customFormat="1" ht="12.75">
      <c r="D672" s="324"/>
      <c r="E672" s="311"/>
      <c r="F672" s="311"/>
    </row>
    <row r="673" spans="4:6" s="263" customFormat="1" ht="12.75">
      <c r="D673" s="324"/>
      <c r="E673" s="311"/>
      <c r="F673" s="311"/>
    </row>
    <row r="674" spans="4:6" s="263" customFormat="1" ht="12.75">
      <c r="D674" s="324"/>
      <c r="E674" s="311"/>
      <c r="F674" s="311"/>
    </row>
    <row r="675" spans="4:6" s="263" customFormat="1" ht="12.75">
      <c r="D675" s="324"/>
      <c r="E675" s="311"/>
      <c r="F675" s="311"/>
    </row>
    <row r="676" spans="4:6" s="263" customFormat="1" ht="12.75">
      <c r="D676" s="324"/>
      <c r="E676" s="311"/>
      <c r="F676" s="311"/>
    </row>
    <row r="677" spans="4:6" s="263" customFormat="1" ht="12.75">
      <c r="D677" s="324"/>
      <c r="E677" s="311"/>
      <c r="F677" s="311"/>
    </row>
    <row r="678" spans="4:6" s="263" customFormat="1" ht="12.75">
      <c r="D678" s="324"/>
      <c r="E678" s="311"/>
      <c r="F678" s="311"/>
    </row>
    <row r="679" spans="4:6" s="263" customFormat="1" ht="12.75">
      <c r="D679" s="324"/>
      <c r="E679" s="311"/>
      <c r="F679" s="311"/>
    </row>
    <row r="680" spans="4:6" s="263" customFormat="1" ht="12.75">
      <c r="D680" s="324"/>
      <c r="E680" s="311"/>
      <c r="F680" s="311"/>
    </row>
    <row r="681" spans="4:6" s="263" customFormat="1" ht="12.75">
      <c r="D681" s="324"/>
      <c r="E681" s="311"/>
      <c r="F681" s="311"/>
    </row>
    <row r="682" spans="4:6" s="263" customFormat="1" ht="12.75">
      <c r="D682" s="324"/>
      <c r="E682" s="311"/>
      <c r="F682" s="311"/>
    </row>
    <row r="683" spans="4:6" s="263" customFormat="1" ht="12.75">
      <c r="D683" s="324"/>
      <c r="E683" s="311"/>
      <c r="F683" s="311"/>
    </row>
    <row r="684" spans="4:6" s="263" customFormat="1" ht="12.75">
      <c r="D684" s="324"/>
      <c r="E684" s="311"/>
      <c r="F684" s="311"/>
    </row>
    <row r="685" spans="4:6" s="263" customFormat="1" ht="12.75">
      <c r="D685" s="324"/>
      <c r="E685" s="311"/>
      <c r="F685" s="311"/>
    </row>
    <row r="686" spans="4:6" s="263" customFormat="1" ht="12.75">
      <c r="D686" s="324"/>
      <c r="E686" s="311"/>
      <c r="F686" s="311"/>
    </row>
    <row r="687" spans="4:6" s="263" customFormat="1" ht="12.75">
      <c r="D687" s="324"/>
      <c r="E687" s="311"/>
      <c r="F687" s="311"/>
    </row>
    <row r="688" spans="4:6" s="263" customFormat="1" ht="12.75">
      <c r="D688" s="324"/>
      <c r="E688" s="311"/>
      <c r="F688" s="311"/>
    </row>
    <row r="689" spans="4:6" s="263" customFormat="1" ht="12.75">
      <c r="D689" s="324"/>
      <c r="E689" s="311"/>
      <c r="F689" s="311"/>
    </row>
    <row r="690" spans="4:6" s="263" customFormat="1" ht="12.75">
      <c r="D690" s="324"/>
      <c r="E690" s="311"/>
      <c r="F690" s="311"/>
    </row>
    <row r="691" spans="4:6" s="263" customFormat="1" ht="12.75">
      <c r="D691" s="324"/>
      <c r="E691" s="311"/>
      <c r="F691" s="311"/>
    </row>
    <row r="692" spans="4:6" s="263" customFormat="1" ht="12.75">
      <c r="D692" s="324"/>
      <c r="E692" s="311"/>
      <c r="F692" s="311"/>
    </row>
    <row r="693" spans="4:6" s="263" customFormat="1" ht="12.75">
      <c r="D693" s="324"/>
      <c r="E693" s="311"/>
      <c r="F693" s="311"/>
    </row>
    <row r="694" spans="4:6" s="263" customFormat="1" ht="12.75">
      <c r="D694" s="324"/>
      <c r="E694" s="311"/>
      <c r="F694" s="311"/>
    </row>
    <row r="695" spans="4:6" s="263" customFormat="1" ht="12.75">
      <c r="D695" s="324"/>
      <c r="E695" s="311"/>
      <c r="F695" s="311"/>
    </row>
    <row r="696" spans="4:6" s="263" customFormat="1" ht="12.75">
      <c r="D696" s="324"/>
      <c r="E696" s="311"/>
      <c r="F696" s="311"/>
    </row>
    <row r="697" spans="4:6" s="263" customFormat="1" ht="12.75">
      <c r="D697" s="324"/>
      <c r="E697" s="311"/>
      <c r="F697" s="311"/>
    </row>
    <row r="698" spans="4:6" s="263" customFormat="1" ht="12.75">
      <c r="D698" s="324"/>
      <c r="E698" s="311"/>
      <c r="F698" s="311"/>
    </row>
    <row r="699" spans="4:6" s="263" customFormat="1" ht="12.75">
      <c r="D699" s="324"/>
      <c r="E699" s="311"/>
      <c r="F699" s="311"/>
    </row>
    <row r="700" spans="4:6" s="263" customFormat="1" ht="12.75">
      <c r="D700" s="324"/>
      <c r="E700" s="311"/>
      <c r="F700" s="311"/>
    </row>
    <row r="701" spans="4:6" s="263" customFormat="1" ht="12.75">
      <c r="D701" s="324"/>
      <c r="E701" s="311"/>
      <c r="F701" s="311"/>
    </row>
    <row r="702" spans="4:6" s="263" customFormat="1" ht="12.75">
      <c r="D702" s="324"/>
      <c r="E702" s="311"/>
      <c r="F702" s="311"/>
    </row>
    <row r="703" spans="4:6" s="263" customFormat="1" ht="12.75">
      <c r="D703" s="324"/>
      <c r="E703" s="311"/>
      <c r="F703" s="311"/>
    </row>
    <row r="704" spans="4:6" s="263" customFormat="1" ht="12.75">
      <c r="D704" s="324"/>
      <c r="E704" s="311"/>
      <c r="F704" s="311"/>
    </row>
    <row r="705" spans="4:6" s="263" customFormat="1" ht="12.75">
      <c r="D705" s="324"/>
      <c r="E705" s="311"/>
      <c r="F705" s="311"/>
    </row>
    <row r="706" spans="4:6" s="263" customFormat="1" ht="12.75">
      <c r="D706" s="324"/>
      <c r="E706" s="311"/>
      <c r="F706" s="311"/>
    </row>
    <row r="707" spans="4:6" s="263" customFormat="1" ht="12.75">
      <c r="D707" s="324"/>
      <c r="E707" s="311"/>
      <c r="F707" s="311"/>
    </row>
    <row r="708" spans="4:6" s="263" customFormat="1" ht="12.75">
      <c r="D708" s="324"/>
      <c r="E708" s="311"/>
      <c r="F708" s="311"/>
    </row>
    <row r="709" spans="4:6" s="263" customFormat="1" ht="12.75">
      <c r="D709" s="324"/>
      <c r="E709" s="311"/>
      <c r="F709" s="311"/>
    </row>
    <row r="710" spans="4:6" s="263" customFormat="1" ht="12.75">
      <c r="D710" s="324"/>
      <c r="E710" s="311"/>
      <c r="F710" s="311"/>
    </row>
    <row r="711" spans="4:6" s="263" customFormat="1" ht="12.75">
      <c r="D711" s="324"/>
      <c r="E711" s="311"/>
      <c r="F711" s="311"/>
    </row>
    <row r="712" spans="4:6" s="263" customFormat="1" ht="12.75">
      <c r="D712" s="324"/>
      <c r="E712" s="311"/>
      <c r="F712" s="311"/>
    </row>
    <row r="713" spans="4:6" s="263" customFormat="1" ht="12.75">
      <c r="D713" s="324"/>
      <c r="E713" s="311"/>
      <c r="F713" s="311"/>
    </row>
    <row r="714" spans="4:6" s="263" customFormat="1" ht="12.75">
      <c r="D714" s="324"/>
      <c r="E714" s="311"/>
      <c r="F714" s="311"/>
    </row>
    <row r="715" spans="4:6" s="263" customFormat="1" ht="12.75">
      <c r="D715" s="324"/>
      <c r="E715" s="311"/>
      <c r="F715" s="311"/>
    </row>
    <row r="716" spans="4:6" s="263" customFormat="1" ht="12.75">
      <c r="D716" s="324"/>
      <c r="E716" s="311"/>
      <c r="F716" s="311"/>
    </row>
    <row r="717" spans="4:6" s="263" customFormat="1" ht="12.75">
      <c r="D717" s="324"/>
      <c r="E717" s="311"/>
      <c r="F717" s="311"/>
    </row>
    <row r="718" spans="4:6" s="263" customFormat="1" ht="12.75">
      <c r="D718" s="324"/>
      <c r="E718" s="311"/>
      <c r="F718" s="311"/>
    </row>
    <row r="719" spans="4:6" s="263" customFormat="1" ht="12.75">
      <c r="D719" s="324"/>
      <c r="E719" s="311"/>
      <c r="F719" s="311"/>
    </row>
    <row r="720" spans="4:6" s="263" customFormat="1" ht="12.75">
      <c r="D720" s="324"/>
      <c r="E720" s="311"/>
      <c r="F720" s="311"/>
    </row>
    <row r="721" spans="4:6" s="263" customFormat="1" ht="12.75">
      <c r="D721" s="324"/>
      <c r="E721" s="311"/>
      <c r="F721" s="311"/>
    </row>
    <row r="722" spans="4:6" s="263" customFormat="1" ht="12.75">
      <c r="D722" s="324"/>
      <c r="E722" s="311"/>
      <c r="F722" s="311"/>
    </row>
    <row r="723" spans="4:6" s="263" customFormat="1" ht="12.75">
      <c r="D723" s="324"/>
      <c r="E723" s="311"/>
      <c r="F723" s="311"/>
    </row>
    <row r="724" spans="4:6" s="263" customFormat="1" ht="12.75">
      <c r="D724" s="324"/>
      <c r="E724" s="311"/>
      <c r="F724" s="311"/>
    </row>
    <row r="725" spans="4:6" s="263" customFormat="1" ht="12.75">
      <c r="D725" s="324"/>
      <c r="E725" s="311"/>
      <c r="F725" s="311"/>
    </row>
    <row r="726" spans="4:6" s="263" customFormat="1" ht="12.75">
      <c r="D726" s="324"/>
      <c r="E726" s="311"/>
      <c r="F726" s="311"/>
    </row>
    <row r="727" spans="4:6" s="263" customFormat="1" ht="12.75">
      <c r="D727" s="324"/>
      <c r="E727" s="311"/>
      <c r="F727" s="311"/>
    </row>
    <row r="728" spans="4:6" s="263" customFormat="1" ht="12.75">
      <c r="D728" s="324"/>
      <c r="E728" s="311"/>
      <c r="F728" s="311"/>
    </row>
    <row r="729" spans="4:6" s="263" customFormat="1" ht="12.75">
      <c r="D729" s="324"/>
      <c r="E729" s="311"/>
      <c r="F729" s="311"/>
    </row>
    <row r="730" spans="4:6" s="263" customFormat="1" ht="12.75">
      <c r="D730" s="324"/>
      <c r="E730" s="311"/>
      <c r="F730" s="311"/>
    </row>
    <row r="731" spans="4:6" s="263" customFormat="1" ht="12.75">
      <c r="D731" s="324"/>
      <c r="E731" s="311"/>
      <c r="F731" s="311"/>
    </row>
    <row r="732" spans="4:6" s="263" customFormat="1" ht="12.75">
      <c r="D732" s="324"/>
      <c r="E732" s="311"/>
      <c r="F732" s="311"/>
    </row>
    <row r="733" spans="4:6" s="263" customFormat="1" ht="12.75">
      <c r="D733" s="324"/>
      <c r="E733" s="311"/>
      <c r="F733" s="311"/>
    </row>
    <row r="734" spans="4:6" s="263" customFormat="1" ht="12.75">
      <c r="D734" s="324"/>
      <c r="E734" s="311"/>
      <c r="F734" s="311"/>
    </row>
    <row r="735" spans="4:6" s="263" customFormat="1" ht="12.75">
      <c r="D735" s="324"/>
      <c r="E735" s="311"/>
      <c r="F735" s="311"/>
    </row>
    <row r="736" spans="4:6" s="263" customFormat="1" ht="12.75">
      <c r="D736" s="324"/>
      <c r="E736" s="311"/>
      <c r="F736" s="311"/>
    </row>
    <row r="737" spans="4:6" s="263" customFormat="1" ht="12.75">
      <c r="D737" s="324"/>
      <c r="E737" s="311"/>
      <c r="F737" s="311"/>
    </row>
    <row r="738" spans="4:6" s="263" customFormat="1" ht="12.75">
      <c r="D738" s="324"/>
      <c r="E738" s="311"/>
      <c r="F738" s="311"/>
    </row>
    <row r="739" spans="4:6" s="263" customFormat="1" ht="12.75">
      <c r="D739" s="324"/>
      <c r="E739" s="311"/>
      <c r="F739" s="311"/>
    </row>
    <row r="740" spans="4:6" s="263" customFormat="1" ht="12.75">
      <c r="D740" s="324"/>
      <c r="E740" s="311"/>
      <c r="F740" s="311"/>
    </row>
    <row r="741" spans="4:6" s="263" customFormat="1" ht="12.75">
      <c r="D741" s="324"/>
      <c r="E741" s="311"/>
      <c r="F741" s="311"/>
    </row>
    <row r="742" spans="4:6" s="263" customFormat="1" ht="12.75">
      <c r="D742" s="324"/>
      <c r="E742" s="311"/>
      <c r="F742" s="311"/>
    </row>
    <row r="743" spans="4:6" s="263" customFormat="1" ht="12.75">
      <c r="D743" s="324"/>
      <c r="E743" s="311"/>
      <c r="F743" s="311"/>
    </row>
    <row r="744" spans="4:6" s="263" customFormat="1" ht="12.75">
      <c r="D744" s="324"/>
      <c r="E744" s="311"/>
      <c r="F744" s="311"/>
    </row>
    <row r="745" spans="4:6" s="263" customFormat="1" ht="12.75">
      <c r="D745" s="324"/>
      <c r="E745" s="311"/>
      <c r="F745" s="311"/>
    </row>
    <row r="746" spans="4:6" s="263" customFormat="1" ht="12.75">
      <c r="D746" s="324"/>
      <c r="E746" s="311"/>
      <c r="F746" s="311"/>
    </row>
    <row r="747" spans="4:6" s="263" customFormat="1" ht="12.75">
      <c r="D747" s="324"/>
      <c r="E747" s="311"/>
      <c r="F747" s="311"/>
    </row>
    <row r="748" spans="4:6" s="263" customFormat="1" ht="12.75">
      <c r="D748" s="324"/>
      <c r="E748" s="311"/>
      <c r="F748" s="311"/>
    </row>
    <row r="749" spans="4:6" s="263" customFormat="1" ht="12.75">
      <c r="D749" s="324"/>
      <c r="E749" s="311"/>
      <c r="F749" s="311"/>
    </row>
    <row r="750" spans="4:6" s="263" customFormat="1" ht="12.75">
      <c r="D750" s="324"/>
      <c r="E750" s="311"/>
      <c r="F750" s="311"/>
    </row>
    <row r="751" spans="4:6" s="263" customFormat="1" ht="12.75">
      <c r="D751" s="324"/>
      <c r="E751" s="311"/>
      <c r="F751" s="311"/>
    </row>
    <row r="752" spans="4:6" s="263" customFormat="1" ht="12.75">
      <c r="D752" s="324"/>
      <c r="E752" s="311"/>
      <c r="F752" s="311"/>
    </row>
    <row r="753" spans="4:6" s="263" customFormat="1" ht="12.75">
      <c r="D753" s="324"/>
      <c r="E753" s="311"/>
      <c r="F753" s="311"/>
    </row>
    <row r="754" spans="4:6" s="263" customFormat="1" ht="12.75">
      <c r="D754" s="324"/>
      <c r="E754" s="311"/>
      <c r="F754" s="311"/>
    </row>
    <row r="755" spans="4:6" s="263" customFormat="1" ht="12.75">
      <c r="D755" s="324"/>
      <c r="E755" s="311"/>
      <c r="F755" s="311"/>
    </row>
    <row r="756" spans="4:6" s="263" customFormat="1" ht="12.75">
      <c r="D756" s="324"/>
      <c r="E756" s="311"/>
      <c r="F756" s="311"/>
    </row>
    <row r="757" spans="4:6" s="263" customFormat="1" ht="12.75">
      <c r="D757" s="324"/>
      <c r="E757" s="311"/>
      <c r="F757" s="311"/>
    </row>
    <row r="758" spans="4:6" s="263" customFormat="1" ht="12.75">
      <c r="D758" s="324"/>
      <c r="E758" s="311"/>
      <c r="F758" s="311"/>
    </row>
    <row r="759" spans="4:6" s="263" customFormat="1" ht="12.75">
      <c r="D759" s="324"/>
      <c r="E759" s="311"/>
      <c r="F759" s="311"/>
    </row>
    <row r="760" spans="4:6" s="263" customFormat="1" ht="12.75">
      <c r="D760" s="324"/>
      <c r="E760" s="311"/>
      <c r="F760" s="311"/>
    </row>
    <row r="761" spans="4:6" s="263" customFormat="1" ht="12.75">
      <c r="D761" s="324"/>
      <c r="E761" s="311"/>
      <c r="F761" s="311"/>
    </row>
    <row r="762" spans="4:6" s="263" customFormat="1" ht="12.75">
      <c r="D762" s="324"/>
      <c r="E762" s="311"/>
      <c r="F762" s="311"/>
    </row>
    <row r="763" spans="4:6" s="263" customFormat="1" ht="12.75">
      <c r="D763" s="324"/>
      <c r="E763" s="311"/>
      <c r="F763" s="311"/>
    </row>
    <row r="764" spans="4:6" s="263" customFormat="1" ht="12.75">
      <c r="D764" s="324"/>
      <c r="E764" s="311"/>
      <c r="F764" s="311"/>
    </row>
    <row r="765" spans="4:6" s="263" customFormat="1" ht="12.75">
      <c r="D765" s="324"/>
      <c r="E765" s="311"/>
      <c r="F765" s="311"/>
    </row>
    <row r="766" spans="4:6" s="263" customFormat="1" ht="12.75">
      <c r="D766" s="324"/>
      <c r="E766" s="311"/>
      <c r="F766" s="311"/>
    </row>
    <row r="767" spans="4:6" s="263" customFormat="1" ht="12.75">
      <c r="D767" s="324"/>
      <c r="E767" s="311"/>
      <c r="F767" s="311"/>
    </row>
    <row r="768" spans="4:6" s="263" customFormat="1" ht="12.75">
      <c r="D768" s="324"/>
      <c r="E768" s="311"/>
      <c r="F768" s="311"/>
    </row>
    <row r="769" spans="4:6" s="263" customFormat="1" ht="12.75">
      <c r="D769" s="324"/>
      <c r="E769" s="311"/>
      <c r="F769" s="311"/>
    </row>
    <row r="770" spans="4:6" s="263" customFormat="1" ht="12.75">
      <c r="D770" s="324"/>
      <c r="E770" s="311"/>
      <c r="F770" s="311"/>
    </row>
    <row r="771" spans="4:6" s="263" customFormat="1" ht="12.75">
      <c r="D771" s="324"/>
      <c r="E771" s="311"/>
      <c r="F771" s="311"/>
    </row>
    <row r="772" spans="4:6" s="263" customFormat="1" ht="12.75">
      <c r="D772" s="324"/>
      <c r="E772" s="311"/>
      <c r="F772" s="311"/>
    </row>
    <row r="773" spans="4:6" s="263" customFormat="1" ht="12.75">
      <c r="D773" s="324"/>
      <c r="E773" s="311"/>
      <c r="F773" s="311"/>
    </row>
    <row r="774" spans="4:6" s="263" customFormat="1" ht="12.75">
      <c r="D774" s="324"/>
      <c r="E774" s="311"/>
      <c r="F774" s="311"/>
    </row>
    <row r="775" spans="4:6" s="263" customFormat="1" ht="12.75">
      <c r="D775" s="324"/>
      <c r="E775" s="311"/>
      <c r="F775" s="311"/>
    </row>
    <row r="776" spans="4:6" s="263" customFormat="1" ht="12.75">
      <c r="D776" s="324"/>
      <c r="E776" s="311"/>
      <c r="F776" s="311"/>
    </row>
    <row r="777" spans="4:6" s="263" customFormat="1" ht="12.75">
      <c r="D777" s="324"/>
      <c r="E777" s="311"/>
      <c r="F777" s="311"/>
    </row>
    <row r="778" spans="4:6" s="263" customFormat="1" ht="12.75">
      <c r="D778" s="324"/>
      <c r="E778" s="311"/>
      <c r="F778" s="311"/>
    </row>
    <row r="779" spans="4:6" s="263" customFormat="1" ht="12.75">
      <c r="D779" s="324"/>
      <c r="E779" s="311"/>
      <c r="F779" s="311"/>
    </row>
    <row r="780" spans="4:6" s="263" customFormat="1" ht="12.75">
      <c r="D780" s="324"/>
      <c r="E780" s="311"/>
      <c r="F780" s="311"/>
    </row>
    <row r="781" spans="4:6" s="263" customFormat="1" ht="12.75">
      <c r="D781" s="324"/>
      <c r="E781" s="311"/>
      <c r="F781" s="311"/>
    </row>
    <row r="782" spans="4:6" s="263" customFormat="1" ht="12.75">
      <c r="D782" s="324"/>
      <c r="E782" s="311"/>
      <c r="F782" s="311"/>
    </row>
    <row r="783" spans="4:6" s="263" customFormat="1" ht="12.75">
      <c r="D783" s="324"/>
      <c r="E783" s="311"/>
      <c r="F783" s="311"/>
    </row>
    <row r="784" spans="4:6" s="263" customFormat="1" ht="12.75">
      <c r="D784" s="324"/>
      <c r="E784" s="311"/>
      <c r="F784" s="311"/>
    </row>
    <row r="785" spans="4:6" s="263" customFormat="1" ht="12.75">
      <c r="D785" s="324"/>
      <c r="E785" s="311"/>
      <c r="F785" s="311"/>
    </row>
    <row r="786" spans="4:6" s="263" customFormat="1" ht="12.75">
      <c r="D786" s="324"/>
      <c r="E786" s="311"/>
      <c r="F786" s="311"/>
    </row>
    <row r="787" spans="4:6" s="263" customFormat="1" ht="12.75">
      <c r="D787" s="324"/>
      <c r="E787" s="311"/>
      <c r="F787" s="311"/>
    </row>
    <row r="788" spans="4:6" s="263" customFormat="1" ht="12.75">
      <c r="D788" s="324"/>
      <c r="E788" s="311"/>
      <c r="F788" s="311"/>
    </row>
    <row r="789" spans="4:6" s="263" customFormat="1" ht="12.75">
      <c r="D789" s="324"/>
      <c r="E789" s="311"/>
      <c r="F789" s="311"/>
    </row>
    <row r="790" spans="4:6" s="263" customFormat="1" ht="12.75">
      <c r="D790" s="324"/>
      <c r="E790" s="311"/>
      <c r="F790" s="311"/>
    </row>
    <row r="791" spans="4:6" s="263" customFormat="1" ht="12.75">
      <c r="D791" s="324"/>
      <c r="E791" s="311"/>
      <c r="F791" s="311"/>
    </row>
    <row r="792" spans="4:6" s="263" customFormat="1" ht="12.75">
      <c r="D792" s="324"/>
      <c r="E792" s="311"/>
      <c r="F792" s="311"/>
    </row>
    <row r="793" spans="4:6" s="263" customFormat="1" ht="12.75">
      <c r="D793" s="324"/>
      <c r="E793" s="311"/>
      <c r="F793" s="311"/>
    </row>
    <row r="794" spans="4:6" s="263" customFormat="1" ht="12.75">
      <c r="D794" s="324"/>
      <c r="E794" s="311"/>
      <c r="F794" s="311"/>
    </row>
    <row r="795" spans="4:6" s="263" customFormat="1" ht="12.75">
      <c r="D795" s="324"/>
      <c r="E795" s="311"/>
      <c r="F795" s="311"/>
    </row>
    <row r="796" spans="4:6" s="263" customFormat="1" ht="12.75">
      <c r="D796" s="324"/>
      <c r="E796" s="311"/>
      <c r="F796" s="311"/>
    </row>
    <row r="797" spans="4:6" s="263" customFormat="1" ht="12.75">
      <c r="D797" s="324"/>
      <c r="E797" s="311"/>
      <c r="F797" s="311"/>
    </row>
    <row r="798" spans="4:6" s="263" customFormat="1" ht="12.75">
      <c r="D798" s="324"/>
      <c r="E798" s="311"/>
      <c r="F798" s="311"/>
    </row>
    <row r="799" spans="4:6" s="263" customFormat="1" ht="12.75">
      <c r="D799" s="324"/>
      <c r="E799" s="311"/>
      <c r="F799" s="311"/>
    </row>
    <row r="800" spans="4:6" s="263" customFormat="1" ht="12.75">
      <c r="D800" s="324"/>
      <c r="E800" s="311"/>
      <c r="F800" s="311"/>
    </row>
    <row r="801" spans="4:6" s="263" customFormat="1" ht="12.75">
      <c r="D801" s="324"/>
      <c r="E801" s="311"/>
      <c r="F801" s="311"/>
    </row>
    <row r="802" spans="4:6" s="263" customFormat="1" ht="12.75">
      <c r="D802" s="324"/>
      <c r="E802" s="311"/>
      <c r="F802" s="311"/>
    </row>
    <row r="803" spans="4:6" s="263" customFormat="1" ht="12.75">
      <c r="D803" s="324"/>
      <c r="E803" s="311"/>
      <c r="F803" s="311"/>
    </row>
    <row r="804" spans="4:6" s="263" customFormat="1" ht="12.75">
      <c r="D804" s="324"/>
      <c r="E804" s="311"/>
      <c r="F804" s="311"/>
    </row>
    <row r="805" spans="4:6" s="263" customFormat="1" ht="12.75">
      <c r="D805" s="324"/>
      <c r="E805" s="311"/>
      <c r="F805" s="311"/>
    </row>
    <row r="806" spans="4:6" s="263" customFormat="1" ht="12.75">
      <c r="D806" s="324"/>
      <c r="E806" s="311"/>
      <c r="F806" s="311"/>
    </row>
    <row r="807" spans="4:6" s="263" customFormat="1" ht="12.75">
      <c r="D807" s="324"/>
      <c r="E807" s="311"/>
      <c r="F807" s="311"/>
    </row>
    <row r="808" spans="4:6" s="263" customFormat="1" ht="12.75">
      <c r="D808" s="324"/>
      <c r="E808" s="311"/>
      <c r="F808" s="311"/>
    </row>
    <row r="809" spans="4:6" s="263" customFormat="1" ht="12.75">
      <c r="D809" s="324"/>
      <c r="E809" s="311"/>
      <c r="F809" s="311"/>
    </row>
    <row r="810" spans="4:6" s="263" customFormat="1" ht="12.75">
      <c r="D810" s="324"/>
      <c r="E810" s="311"/>
      <c r="F810" s="311"/>
    </row>
    <row r="811" spans="4:6" s="263" customFormat="1" ht="12.75">
      <c r="D811" s="324"/>
      <c r="E811" s="311"/>
      <c r="F811" s="311"/>
    </row>
    <row r="812" spans="4:6" s="263" customFormat="1" ht="12.75">
      <c r="D812" s="324"/>
      <c r="E812" s="311"/>
      <c r="F812" s="311"/>
    </row>
    <row r="813" spans="4:6" s="263" customFormat="1" ht="12.75">
      <c r="D813" s="324"/>
      <c r="E813" s="311"/>
      <c r="F813" s="311"/>
    </row>
    <row r="814" spans="4:6" s="263" customFormat="1" ht="12.75">
      <c r="D814" s="324"/>
      <c r="E814" s="311"/>
      <c r="F814" s="311"/>
    </row>
    <row r="815" spans="4:6" s="263" customFormat="1" ht="12.75">
      <c r="D815" s="324"/>
      <c r="E815" s="311"/>
      <c r="F815" s="311"/>
    </row>
    <row r="816" spans="4:6" s="263" customFormat="1" ht="12.75">
      <c r="D816" s="324"/>
      <c r="E816" s="311"/>
      <c r="F816" s="311"/>
    </row>
    <row r="817" spans="4:6" s="263" customFormat="1" ht="12.75">
      <c r="D817" s="324"/>
      <c r="E817" s="311"/>
      <c r="F817" s="311"/>
    </row>
    <row r="818" spans="4:6" s="263" customFormat="1" ht="12.75">
      <c r="D818" s="324"/>
      <c r="E818" s="311"/>
      <c r="F818" s="311"/>
    </row>
    <row r="819" spans="4:6" s="263" customFormat="1" ht="12.75">
      <c r="D819" s="324"/>
      <c r="E819" s="311"/>
      <c r="F819" s="311"/>
    </row>
    <row r="820" spans="4:6" s="263" customFormat="1" ht="12.75">
      <c r="D820" s="324"/>
      <c r="E820" s="311"/>
      <c r="F820" s="311"/>
    </row>
    <row r="821" spans="4:6" s="263" customFormat="1" ht="12.75">
      <c r="D821" s="324"/>
      <c r="E821" s="311"/>
      <c r="F821" s="311"/>
    </row>
    <row r="822" spans="4:6" s="263" customFormat="1" ht="12.75">
      <c r="D822" s="324"/>
      <c r="E822" s="311"/>
      <c r="F822" s="311"/>
    </row>
    <row r="823" spans="4:6" s="263" customFormat="1" ht="12.75">
      <c r="D823" s="324"/>
      <c r="E823" s="311"/>
      <c r="F823" s="311"/>
    </row>
    <row r="824" spans="4:6" s="263" customFormat="1" ht="12.75">
      <c r="D824" s="324"/>
      <c r="E824" s="311"/>
      <c r="F824" s="311"/>
    </row>
    <row r="825" spans="4:6" s="263" customFormat="1" ht="12.75">
      <c r="D825" s="324"/>
      <c r="E825" s="311"/>
      <c r="F825" s="311"/>
    </row>
    <row r="826" spans="4:6" s="263" customFormat="1" ht="12.75">
      <c r="D826" s="324"/>
      <c r="E826" s="311"/>
      <c r="F826" s="311"/>
    </row>
    <row r="827" spans="4:6" s="263" customFormat="1" ht="12.75">
      <c r="D827" s="324"/>
      <c r="E827" s="311"/>
      <c r="F827" s="311"/>
    </row>
    <row r="828" spans="4:6" s="263" customFormat="1" ht="12.75">
      <c r="D828" s="324"/>
      <c r="E828" s="311"/>
      <c r="F828" s="311"/>
    </row>
    <row r="829" spans="4:6" s="263" customFormat="1" ht="12.75">
      <c r="D829" s="324"/>
      <c r="E829" s="311"/>
      <c r="F829" s="311"/>
    </row>
    <row r="830" spans="4:6" s="263" customFormat="1" ht="12.75">
      <c r="D830" s="324"/>
      <c r="E830" s="311"/>
      <c r="F830" s="311"/>
    </row>
    <row r="831" spans="4:6" s="263" customFormat="1" ht="12.75">
      <c r="D831" s="324"/>
      <c r="E831" s="311"/>
      <c r="F831" s="311"/>
    </row>
    <row r="832" spans="4:6" s="263" customFormat="1" ht="12.75">
      <c r="D832" s="324"/>
      <c r="E832" s="311"/>
      <c r="F832" s="311"/>
    </row>
    <row r="833" spans="4:6" s="263" customFormat="1" ht="12.75">
      <c r="D833" s="324"/>
      <c r="E833" s="311"/>
      <c r="F833" s="311"/>
    </row>
    <row r="834" spans="4:6" s="263" customFormat="1" ht="12.75">
      <c r="D834" s="324"/>
      <c r="E834" s="311"/>
      <c r="F834" s="311"/>
    </row>
    <row r="835" spans="4:6" s="263" customFormat="1" ht="12.75">
      <c r="D835" s="324"/>
      <c r="E835" s="311"/>
      <c r="F835" s="311"/>
    </row>
    <row r="836" spans="4:6" s="263" customFormat="1" ht="12.75">
      <c r="D836" s="324"/>
      <c r="E836" s="311"/>
      <c r="F836" s="311"/>
    </row>
    <row r="837" spans="4:6" s="263" customFormat="1" ht="12.75">
      <c r="D837" s="324"/>
      <c r="E837" s="311"/>
      <c r="F837" s="311"/>
    </row>
    <row r="838" spans="4:6" s="263" customFormat="1" ht="12.75">
      <c r="D838" s="324"/>
      <c r="E838" s="311"/>
      <c r="F838" s="311"/>
    </row>
    <row r="839" spans="4:6" s="263" customFormat="1" ht="12.75">
      <c r="D839" s="324"/>
      <c r="E839" s="311"/>
      <c r="F839" s="311"/>
    </row>
    <row r="840" spans="4:6" s="263" customFormat="1" ht="12.75">
      <c r="D840" s="324"/>
      <c r="E840" s="311"/>
      <c r="F840" s="311"/>
    </row>
    <row r="841" spans="4:6" s="263" customFormat="1" ht="12.75">
      <c r="D841" s="324"/>
      <c r="E841" s="311"/>
      <c r="F841" s="311"/>
    </row>
    <row r="842" spans="4:6" s="263" customFormat="1" ht="12.75">
      <c r="D842" s="324"/>
      <c r="E842" s="311"/>
      <c r="F842" s="311"/>
    </row>
    <row r="843" spans="4:6" s="263" customFormat="1" ht="12.75">
      <c r="D843" s="324"/>
      <c r="E843" s="311"/>
      <c r="F843" s="311"/>
    </row>
    <row r="844" spans="4:6" s="263" customFormat="1" ht="12.75">
      <c r="D844" s="324"/>
      <c r="E844" s="311"/>
      <c r="F844" s="311"/>
    </row>
    <row r="845" spans="4:6" s="263" customFormat="1" ht="12.75">
      <c r="D845" s="324"/>
      <c r="E845" s="311"/>
      <c r="F845" s="311"/>
    </row>
    <row r="846" spans="4:6" s="263" customFormat="1" ht="12.75">
      <c r="D846" s="324"/>
      <c r="E846" s="311"/>
      <c r="F846" s="311"/>
    </row>
    <row r="847" spans="4:6" s="263" customFormat="1" ht="12.75">
      <c r="D847" s="324"/>
      <c r="E847" s="311"/>
      <c r="F847" s="311"/>
    </row>
    <row r="848" spans="4:6" s="263" customFormat="1" ht="12.75">
      <c r="D848" s="324"/>
      <c r="E848" s="311"/>
      <c r="F848" s="311"/>
    </row>
    <row r="849" spans="4:6" s="263" customFormat="1" ht="12.75">
      <c r="D849" s="324"/>
      <c r="E849" s="311"/>
      <c r="F849" s="311"/>
    </row>
    <row r="850" spans="4:6" s="263" customFormat="1" ht="12.75">
      <c r="D850" s="324"/>
      <c r="E850" s="311"/>
      <c r="F850" s="311"/>
    </row>
    <row r="851" spans="4:6" s="263" customFormat="1" ht="12.75">
      <c r="D851" s="324"/>
      <c r="E851" s="311"/>
      <c r="F851" s="311"/>
    </row>
    <row r="852" spans="4:6" s="263" customFormat="1" ht="12.75">
      <c r="D852" s="324"/>
      <c r="E852" s="311"/>
      <c r="F852" s="311"/>
    </row>
    <row r="853" spans="4:6" s="263" customFormat="1" ht="12.75">
      <c r="D853" s="324"/>
      <c r="E853" s="311"/>
      <c r="F853" s="311"/>
    </row>
    <row r="854" spans="4:6" s="263" customFormat="1" ht="12.75">
      <c r="D854" s="324"/>
      <c r="E854" s="311"/>
      <c r="F854" s="311"/>
    </row>
    <row r="855" spans="4:6" s="263" customFormat="1" ht="12.75">
      <c r="D855" s="324"/>
      <c r="E855" s="311"/>
      <c r="F855" s="311"/>
    </row>
    <row r="856" spans="4:6" s="263" customFormat="1" ht="12.75">
      <c r="D856" s="324"/>
      <c r="E856" s="311"/>
      <c r="F856" s="311"/>
    </row>
    <row r="857" spans="4:6" s="263" customFormat="1" ht="12.75">
      <c r="D857" s="324"/>
      <c r="E857" s="311"/>
      <c r="F857" s="311"/>
    </row>
    <row r="858" spans="4:6" s="263" customFormat="1" ht="12.75">
      <c r="D858" s="324"/>
      <c r="E858" s="311"/>
      <c r="F858" s="311"/>
    </row>
    <row r="859" spans="4:6" s="263" customFormat="1" ht="12.75">
      <c r="D859" s="324"/>
      <c r="E859" s="311"/>
      <c r="F859" s="311"/>
    </row>
    <row r="860" spans="4:6" s="263" customFormat="1" ht="12.75">
      <c r="D860" s="324"/>
      <c r="E860" s="311"/>
      <c r="F860" s="311"/>
    </row>
    <row r="861" spans="4:6" s="263" customFormat="1" ht="12.75">
      <c r="D861" s="324"/>
      <c r="E861" s="311"/>
      <c r="F861" s="311"/>
    </row>
    <row r="862" spans="4:6" s="263" customFormat="1" ht="12.75">
      <c r="D862" s="324"/>
      <c r="E862" s="311"/>
      <c r="F862" s="311"/>
    </row>
    <row r="863" spans="4:6" s="263" customFormat="1" ht="12.75">
      <c r="D863" s="324"/>
      <c r="E863" s="311"/>
      <c r="F863" s="311"/>
    </row>
    <row r="864" spans="4:6" s="263" customFormat="1" ht="12.75">
      <c r="D864" s="324"/>
      <c r="E864" s="311"/>
      <c r="F864" s="311"/>
    </row>
    <row r="865" spans="4:6" s="263" customFormat="1" ht="12.75">
      <c r="D865" s="324"/>
      <c r="E865" s="311"/>
      <c r="F865" s="311"/>
    </row>
    <row r="866" spans="4:6" s="263" customFormat="1" ht="12.75">
      <c r="D866" s="324"/>
      <c r="E866" s="311"/>
      <c r="F866" s="311"/>
    </row>
    <row r="867" spans="4:6" s="263" customFormat="1" ht="12.75">
      <c r="D867" s="324"/>
      <c r="E867" s="311"/>
      <c r="F867" s="311"/>
    </row>
    <row r="868" spans="4:6" s="263" customFormat="1" ht="12.75">
      <c r="D868" s="324"/>
      <c r="E868" s="311"/>
      <c r="F868" s="311"/>
    </row>
    <row r="869" spans="4:6" s="263" customFormat="1" ht="12.75">
      <c r="D869" s="324"/>
      <c r="E869" s="311"/>
      <c r="F869" s="311"/>
    </row>
    <row r="870" spans="4:6" s="263" customFormat="1" ht="12.75">
      <c r="D870" s="324"/>
      <c r="E870" s="311"/>
      <c r="F870" s="311"/>
    </row>
    <row r="871" spans="4:6" s="263" customFormat="1" ht="12.75">
      <c r="D871" s="324"/>
      <c r="E871" s="311"/>
      <c r="F871" s="311"/>
    </row>
    <row r="872" spans="4:6" s="263" customFormat="1" ht="12.75">
      <c r="D872" s="324"/>
      <c r="E872" s="311"/>
      <c r="F872" s="311"/>
    </row>
    <row r="873" spans="4:6" s="263" customFormat="1" ht="12.75">
      <c r="D873" s="324"/>
      <c r="E873" s="311"/>
      <c r="F873" s="311"/>
    </row>
    <row r="874" spans="4:6" s="263" customFormat="1" ht="12.75">
      <c r="D874" s="324"/>
      <c r="E874" s="311"/>
      <c r="F874" s="311"/>
    </row>
    <row r="875" spans="4:6" s="263" customFormat="1" ht="12.75">
      <c r="D875" s="324"/>
      <c r="E875" s="311"/>
      <c r="F875" s="311"/>
    </row>
    <row r="876" spans="4:6" s="263" customFormat="1" ht="12.75">
      <c r="D876" s="324"/>
      <c r="E876" s="311"/>
      <c r="F876" s="311"/>
    </row>
    <row r="877" spans="4:6" s="263" customFormat="1" ht="12.75">
      <c r="D877" s="324"/>
      <c r="E877" s="311"/>
      <c r="F877" s="311"/>
    </row>
    <row r="878" spans="4:6" s="263" customFormat="1" ht="12.75">
      <c r="D878" s="324"/>
      <c r="E878" s="311"/>
      <c r="F878" s="311"/>
    </row>
    <row r="879" spans="4:6" s="263" customFormat="1" ht="12.75">
      <c r="D879" s="324"/>
      <c r="E879" s="311"/>
      <c r="F879" s="311"/>
    </row>
    <row r="880" spans="4:6" s="263" customFormat="1" ht="12.75">
      <c r="D880" s="324"/>
      <c r="E880" s="311"/>
      <c r="F880" s="311"/>
    </row>
    <row r="881" spans="4:6" s="263" customFormat="1" ht="12.75">
      <c r="D881" s="324"/>
      <c r="E881" s="311"/>
      <c r="F881" s="311"/>
    </row>
    <row r="882" spans="4:6" s="263" customFormat="1" ht="12.75">
      <c r="D882" s="324"/>
      <c r="E882" s="311"/>
      <c r="F882" s="311"/>
    </row>
    <row r="883" spans="4:6" s="263" customFormat="1" ht="12.75">
      <c r="D883" s="324"/>
      <c r="E883" s="311"/>
      <c r="F883" s="311"/>
    </row>
    <row r="884" spans="4:6" s="263" customFormat="1" ht="12.75">
      <c r="D884" s="324"/>
      <c r="E884" s="311"/>
      <c r="F884" s="311"/>
    </row>
    <row r="885" spans="4:6" s="263" customFormat="1" ht="12.75">
      <c r="D885" s="324"/>
      <c r="E885" s="311"/>
      <c r="F885" s="311"/>
    </row>
    <row r="886" spans="4:6" s="263" customFormat="1" ht="12.75">
      <c r="D886" s="324"/>
      <c r="E886" s="311"/>
      <c r="F886" s="311"/>
    </row>
    <row r="887" spans="4:6" s="263" customFormat="1" ht="12.75">
      <c r="D887" s="324"/>
      <c r="E887" s="311"/>
      <c r="F887" s="311"/>
    </row>
    <row r="888" spans="4:6" s="263" customFormat="1" ht="12.75">
      <c r="D888" s="324"/>
      <c r="E888" s="311"/>
      <c r="F888" s="311"/>
    </row>
    <row r="889" spans="4:6" s="263" customFormat="1" ht="12.75">
      <c r="D889" s="324"/>
      <c r="E889" s="311"/>
      <c r="F889" s="311"/>
    </row>
    <row r="890" spans="4:6" s="263" customFormat="1" ht="12.75">
      <c r="D890" s="324"/>
      <c r="E890" s="311"/>
      <c r="F890" s="311"/>
    </row>
    <row r="891" spans="4:6" s="263" customFormat="1" ht="12.75">
      <c r="D891" s="324"/>
      <c r="E891" s="311"/>
      <c r="F891" s="311"/>
    </row>
    <row r="892" spans="4:6" s="263" customFormat="1" ht="12.75">
      <c r="D892" s="324"/>
      <c r="E892" s="311"/>
      <c r="F892" s="311"/>
    </row>
    <row r="893" spans="4:6" s="263" customFormat="1" ht="12.75">
      <c r="D893" s="324"/>
      <c r="E893" s="311"/>
      <c r="F893" s="311"/>
    </row>
    <row r="894" spans="4:6" s="263" customFormat="1" ht="12.75">
      <c r="D894" s="324"/>
      <c r="E894" s="311"/>
      <c r="F894" s="311"/>
    </row>
    <row r="895" spans="4:6" s="263" customFormat="1" ht="12.75">
      <c r="D895" s="324"/>
      <c r="E895" s="311"/>
      <c r="F895" s="311"/>
    </row>
    <row r="896" spans="4:6" s="263" customFormat="1" ht="12.75">
      <c r="D896" s="324"/>
      <c r="E896" s="311"/>
      <c r="F896" s="311"/>
    </row>
    <row r="897" spans="4:6" s="263" customFormat="1" ht="12.75">
      <c r="D897" s="324"/>
      <c r="E897" s="311"/>
      <c r="F897" s="311"/>
    </row>
    <row r="898" spans="4:6" s="263" customFormat="1" ht="12.75">
      <c r="D898" s="324"/>
      <c r="E898" s="311"/>
      <c r="F898" s="311"/>
    </row>
    <row r="899" spans="4:6" s="263" customFormat="1" ht="12.75">
      <c r="D899" s="324"/>
      <c r="E899" s="311"/>
      <c r="F899" s="311"/>
    </row>
    <row r="900" spans="4:6" s="263" customFormat="1" ht="12.75">
      <c r="D900" s="324"/>
      <c r="E900" s="311"/>
      <c r="F900" s="311"/>
    </row>
    <row r="901" spans="4:6" s="263" customFormat="1" ht="12.75">
      <c r="D901" s="324"/>
      <c r="E901" s="311"/>
      <c r="F901" s="311"/>
    </row>
    <row r="902" spans="4:6" s="263" customFormat="1" ht="12.75">
      <c r="D902" s="324"/>
      <c r="E902" s="311"/>
      <c r="F902" s="311"/>
    </row>
    <row r="903" spans="4:6" s="263" customFormat="1" ht="12.75">
      <c r="D903" s="324"/>
      <c r="E903" s="311"/>
      <c r="F903" s="311"/>
    </row>
    <row r="904" spans="4:6" s="263" customFormat="1" ht="12.75">
      <c r="D904" s="324"/>
      <c r="E904" s="311"/>
      <c r="F904" s="311"/>
    </row>
    <row r="905" spans="4:6" s="263" customFormat="1" ht="12.75">
      <c r="D905" s="324"/>
      <c r="E905" s="311"/>
      <c r="F905" s="311"/>
    </row>
    <row r="906" spans="4:6" s="263" customFormat="1" ht="12.75">
      <c r="D906" s="324"/>
      <c r="E906" s="311"/>
      <c r="F906" s="311"/>
    </row>
    <row r="907" spans="4:6" s="263" customFormat="1" ht="12.75">
      <c r="D907" s="324"/>
      <c r="E907" s="311"/>
      <c r="F907" s="311"/>
    </row>
    <row r="908" spans="4:6" s="263" customFormat="1" ht="12.75">
      <c r="D908" s="324"/>
      <c r="E908" s="311"/>
      <c r="F908" s="311"/>
    </row>
    <row r="909" spans="4:6" s="263" customFormat="1" ht="12.75">
      <c r="D909" s="324"/>
      <c r="E909" s="311"/>
      <c r="F909" s="311"/>
    </row>
    <row r="910" spans="4:6" s="263" customFormat="1" ht="12.75">
      <c r="D910" s="324"/>
      <c r="E910" s="311"/>
      <c r="F910" s="311"/>
    </row>
    <row r="911" spans="4:6" s="263" customFormat="1" ht="12.75">
      <c r="D911" s="324"/>
      <c r="E911" s="311"/>
      <c r="F911" s="311"/>
    </row>
    <row r="912" spans="4:6" s="263" customFormat="1" ht="12.75">
      <c r="D912" s="324"/>
      <c r="E912" s="311"/>
      <c r="F912" s="311"/>
    </row>
    <row r="913" spans="4:6" s="263" customFormat="1" ht="12.75">
      <c r="D913" s="324"/>
      <c r="E913" s="311"/>
      <c r="F913" s="311"/>
    </row>
    <row r="914" spans="4:6" s="263" customFormat="1" ht="12.75">
      <c r="D914" s="324"/>
      <c r="E914" s="311"/>
      <c r="F914" s="311"/>
    </row>
    <row r="915" spans="4:6" s="263" customFormat="1" ht="12.75">
      <c r="D915" s="324"/>
      <c r="E915" s="311"/>
      <c r="F915" s="311"/>
    </row>
    <row r="916" spans="4:6" s="263" customFormat="1" ht="12.75">
      <c r="D916" s="324"/>
      <c r="E916" s="311"/>
      <c r="F916" s="311"/>
    </row>
    <row r="917" spans="4:6" s="263" customFormat="1" ht="12.75">
      <c r="D917" s="324"/>
      <c r="E917" s="311"/>
      <c r="F917" s="311"/>
    </row>
    <row r="918" spans="4:6" s="263" customFormat="1" ht="12.75">
      <c r="D918" s="324"/>
      <c r="E918" s="311"/>
      <c r="F918" s="311"/>
    </row>
    <row r="919" spans="4:6" s="263" customFormat="1" ht="12.75">
      <c r="D919" s="324"/>
      <c r="E919" s="311"/>
      <c r="F919" s="311"/>
    </row>
    <row r="920" spans="4:6" s="263" customFormat="1" ht="12.75">
      <c r="D920" s="324"/>
      <c r="E920" s="311"/>
      <c r="F920" s="311"/>
    </row>
    <row r="921" spans="4:6" s="263" customFormat="1" ht="12.75">
      <c r="D921" s="324"/>
      <c r="E921" s="311"/>
      <c r="F921" s="311"/>
    </row>
    <row r="922" spans="4:6" s="263" customFormat="1" ht="12.75">
      <c r="D922" s="324"/>
      <c r="E922" s="311"/>
      <c r="F922" s="311"/>
    </row>
    <row r="923" spans="4:6" s="263" customFormat="1" ht="12.75">
      <c r="D923" s="324"/>
      <c r="E923" s="311"/>
      <c r="F923" s="311"/>
    </row>
    <row r="924" spans="4:6" s="263" customFormat="1" ht="12.75">
      <c r="D924" s="324"/>
      <c r="E924" s="311"/>
      <c r="F924" s="311"/>
    </row>
    <row r="925" spans="4:6" s="263" customFormat="1" ht="12.75">
      <c r="D925" s="324"/>
      <c r="E925" s="311"/>
      <c r="F925" s="311"/>
    </row>
    <row r="926" spans="4:6" s="263" customFormat="1" ht="12.75">
      <c r="D926" s="324"/>
      <c r="E926" s="311"/>
      <c r="F926" s="311"/>
    </row>
    <row r="927" spans="4:6" s="263" customFormat="1" ht="12.75">
      <c r="D927" s="324"/>
      <c r="E927" s="311"/>
      <c r="F927" s="311"/>
    </row>
    <row r="928" spans="4:6" s="263" customFormat="1" ht="12.75">
      <c r="D928" s="324"/>
      <c r="E928" s="311"/>
      <c r="F928" s="311"/>
    </row>
    <row r="929" spans="4:6" s="263" customFormat="1" ht="12.75">
      <c r="D929" s="324"/>
      <c r="E929" s="311"/>
      <c r="F929" s="311"/>
    </row>
    <row r="930" spans="4:6" s="263" customFormat="1" ht="12.75">
      <c r="D930" s="324"/>
      <c r="E930" s="311"/>
      <c r="F930" s="311"/>
    </row>
    <row r="931" spans="4:6" s="263" customFormat="1" ht="12.75">
      <c r="D931" s="324"/>
      <c r="E931" s="311"/>
      <c r="F931" s="311"/>
    </row>
    <row r="932" spans="4:6" s="263" customFormat="1" ht="12.75">
      <c r="D932" s="324"/>
      <c r="E932" s="311"/>
      <c r="F932" s="311"/>
    </row>
    <row r="933" spans="4:6" s="263" customFormat="1" ht="12.75">
      <c r="D933" s="324"/>
      <c r="E933" s="311"/>
      <c r="F933" s="311"/>
    </row>
    <row r="934" spans="4:6" s="263" customFormat="1" ht="12.75">
      <c r="D934" s="324"/>
      <c r="E934" s="311"/>
      <c r="F934" s="311"/>
    </row>
    <row r="935" spans="4:6" s="263" customFormat="1" ht="12.75">
      <c r="D935" s="324"/>
      <c r="E935" s="311"/>
      <c r="F935" s="311"/>
    </row>
    <row r="936" spans="4:6" s="263" customFormat="1" ht="12.75">
      <c r="D936" s="324"/>
      <c r="E936" s="311"/>
      <c r="F936" s="311"/>
    </row>
    <row r="937" spans="4:6" s="263" customFormat="1" ht="12.75">
      <c r="D937" s="324"/>
      <c r="E937" s="311"/>
      <c r="F937" s="311"/>
    </row>
    <row r="938" spans="4:6" s="263" customFormat="1" ht="12.75">
      <c r="D938" s="324"/>
      <c r="E938" s="311"/>
      <c r="F938" s="311"/>
    </row>
    <row r="939" spans="4:6" s="263" customFormat="1" ht="12.75">
      <c r="D939" s="324"/>
      <c r="E939" s="311"/>
      <c r="F939" s="311"/>
    </row>
    <row r="940" spans="4:6" s="263" customFormat="1" ht="12.75">
      <c r="D940" s="324"/>
      <c r="E940" s="311"/>
      <c r="F940" s="311"/>
    </row>
    <row r="941" spans="4:6" s="263" customFormat="1" ht="12.75">
      <c r="D941" s="324"/>
      <c r="E941" s="311"/>
      <c r="F941" s="311"/>
    </row>
    <row r="942" spans="4:6" s="263" customFormat="1" ht="12.75">
      <c r="D942" s="324"/>
      <c r="E942" s="311"/>
      <c r="F942" s="311"/>
    </row>
    <row r="943" spans="4:6" s="263" customFormat="1" ht="12.75">
      <c r="D943" s="324"/>
      <c r="E943" s="311"/>
      <c r="F943" s="311"/>
    </row>
    <row r="944" spans="4:6" s="263" customFormat="1" ht="12.75">
      <c r="D944" s="324"/>
      <c r="E944" s="311"/>
      <c r="F944" s="311"/>
    </row>
    <row r="945" spans="4:6" s="263" customFormat="1" ht="12.75">
      <c r="D945" s="324"/>
      <c r="E945" s="311"/>
      <c r="F945" s="311"/>
    </row>
    <row r="946" spans="4:6" s="263" customFormat="1" ht="12.75">
      <c r="D946" s="324"/>
      <c r="E946" s="311"/>
      <c r="F946" s="311"/>
    </row>
    <row r="947" spans="4:6" s="263" customFormat="1" ht="12.75">
      <c r="D947" s="324"/>
      <c r="E947" s="311"/>
      <c r="F947" s="311"/>
    </row>
    <row r="948" spans="4:6" s="263" customFormat="1" ht="12.75">
      <c r="D948" s="324"/>
      <c r="E948" s="311"/>
      <c r="F948" s="311"/>
    </row>
    <row r="949" spans="4:6" s="263" customFormat="1" ht="12.75">
      <c r="D949" s="324"/>
      <c r="E949" s="311"/>
      <c r="F949" s="311"/>
    </row>
    <row r="950" spans="4:6" s="263" customFormat="1" ht="12.75">
      <c r="D950" s="324"/>
      <c r="E950" s="311"/>
      <c r="F950" s="311"/>
    </row>
    <row r="951" spans="4:6" s="263" customFormat="1" ht="12.75">
      <c r="D951" s="324"/>
      <c r="E951" s="311"/>
      <c r="F951" s="311"/>
    </row>
    <row r="952" spans="4:6" s="263" customFormat="1" ht="12.75">
      <c r="D952" s="324"/>
      <c r="E952" s="311"/>
      <c r="F952" s="311"/>
    </row>
    <row r="953" spans="4:6" s="263" customFormat="1" ht="12.75">
      <c r="D953" s="324"/>
      <c r="E953" s="311"/>
      <c r="F953" s="311"/>
    </row>
    <row r="954" spans="4:6" s="263" customFormat="1" ht="12.75">
      <c r="D954" s="324"/>
      <c r="E954" s="311"/>
      <c r="F954" s="311"/>
    </row>
    <row r="955" spans="4:6" s="263" customFormat="1" ht="12.75">
      <c r="D955" s="324"/>
      <c r="E955" s="311"/>
      <c r="F955" s="311"/>
    </row>
    <row r="956" spans="4:6" s="263" customFormat="1" ht="12.75">
      <c r="D956" s="324"/>
      <c r="E956" s="311"/>
      <c r="F956" s="311"/>
    </row>
    <row r="957" spans="4:6" s="263" customFormat="1" ht="12.75">
      <c r="D957" s="324"/>
      <c r="E957" s="311"/>
      <c r="F957" s="311"/>
    </row>
    <row r="958" spans="4:6" s="263" customFormat="1" ht="12.75">
      <c r="D958" s="324"/>
      <c r="E958" s="311"/>
      <c r="F958" s="311"/>
    </row>
    <row r="959" spans="4:6" s="263" customFormat="1" ht="12.75">
      <c r="D959" s="324"/>
      <c r="E959" s="311"/>
      <c r="F959" s="311"/>
    </row>
    <row r="960" spans="4:6" s="263" customFormat="1" ht="12.75">
      <c r="D960" s="324"/>
      <c r="E960" s="311"/>
      <c r="F960" s="311"/>
    </row>
    <row r="961" spans="4:6" s="263" customFormat="1" ht="12.75">
      <c r="D961" s="324"/>
      <c r="E961" s="311"/>
      <c r="F961" s="311"/>
    </row>
    <row r="962" spans="4:6" s="263" customFormat="1" ht="12.75">
      <c r="D962" s="324"/>
      <c r="E962" s="311"/>
      <c r="F962" s="311"/>
    </row>
    <row r="963" spans="4:6" s="263" customFormat="1" ht="12.75">
      <c r="D963" s="324"/>
      <c r="E963" s="311"/>
      <c r="F963" s="311"/>
    </row>
    <row r="964" spans="4:6" s="263" customFormat="1" ht="12.75">
      <c r="D964" s="324"/>
      <c r="E964" s="311"/>
      <c r="F964" s="311"/>
    </row>
    <row r="965" spans="4:6" s="263" customFormat="1" ht="12.75">
      <c r="D965" s="324"/>
      <c r="E965" s="311"/>
      <c r="F965" s="311"/>
    </row>
    <row r="966" spans="4:6" s="263" customFormat="1" ht="12.75">
      <c r="D966" s="324"/>
      <c r="E966" s="311"/>
      <c r="F966" s="311"/>
    </row>
    <row r="967" spans="4:6" s="263" customFormat="1" ht="12.75">
      <c r="D967" s="324"/>
      <c r="E967" s="311"/>
      <c r="F967" s="311"/>
    </row>
    <row r="968" spans="4:6" s="263" customFormat="1" ht="12.75">
      <c r="D968" s="324"/>
      <c r="E968" s="311"/>
      <c r="F968" s="311"/>
    </row>
    <row r="969" spans="4:6" s="263" customFormat="1" ht="12.75">
      <c r="D969" s="324"/>
      <c r="E969" s="311"/>
      <c r="F969" s="311"/>
    </row>
    <row r="970" spans="4:6" s="263" customFormat="1" ht="12.75">
      <c r="D970" s="324"/>
      <c r="E970" s="311"/>
      <c r="F970" s="311"/>
    </row>
    <row r="971" spans="4:6" s="263" customFormat="1" ht="12.75">
      <c r="D971" s="324"/>
      <c r="E971" s="311"/>
      <c r="F971" s="311"/>
    </row>
    <row r="972" spans="4:6" s="263" customFormat="1" ht="12.75">
      <c r="D972" s="324"/>
      <c r="E972" s="311"/>
      <c r="F972" s="311"/>
    </row>
    <row r="973" spans="4:6" s="263" customFormat="1" ht="12.75">
      <c r="D973" s="324"/>
      <c r="E973" s="311"/>
      <c r="F973" s="311"/>
    </row>
    <row r="974" spans="4:6" s="263" customFormat="1" ht="12.75">
      <c r="D974" s="324"/>
      <c r="E974" s="311"/>
      <c r="F974" s="311"/>
    </row>
    <row r="975" spans="4:6" s="263" customFormat="1" ht="12.75">
      <c r="D975" s="324"/>
      <c r="E975" s="311"/>
      <c r="F975" s="311"/>
    </row>
    <row r="976" spans="4:6" s="263" customFormat="1" ht="12.75">
      <c r="D976" s="324"/>
      <c r="E976" s="311"/>
      <c r="F976" s="311"/>
    </row>
    <row r="977" spans="4:6" s="263" customFormat="1" ht="12.75">
      <c r="D977" s="324"/>
      <c r="E977" s="311"/>
      <c r="F977" s="311"/>
    </row>
    <row r="978" spans="4:6" s="263" customFormat="1" ht="12.75">
      <c r="D978" s="324"/>
      <c r="E978" s="311"/>
      <c r="F978" s="311"/>
    </row>
    <row r="979" spans="4:6" s="263" customFormat="1" ht="12.75">
      <c r="D979" s="324"/>
      <c r="E979" s="311"/>
      <c r="F979" s="311"/>
    </row>
    <row r="980" spans="4:6" s="263" customFormat="1" ht="12.75">
      <c r="D980" s="324"/>
      <c r="E980" s="311"/>
      <c r="F980" s="311"/>
    </row>
    <row r="981" spans="4:6" s="263" customFormat="1" ht="12.75">
      <c r="D981" s="324"/>
      <c r="E981" s="311"/>
      <c r="F981" s="311"/>
    </row>
    <row r="982" spans="4:6" s="263" customFormat="1" ht="12.75">
      <c r="D982" s="324"/>
      <c r="E982" s="311"/>
      <c r="F982" s="311"/>
    </row>
    <row r="983" spans="4:6" s="263" customFormat="1" ht="12.75">
      <c r="D983" s="324"/>
      <c r="E983" s="311"/>
      <c r="F983" s="311"/>
    </row>
    <row r="984" spans="4:6" s="263" customFormat="1" ht="12.75">
      <c r="D984" s="324"/>
      <c r="E984" s="311"/>
      <c r="F984" s="311"/>
    </row>
    <row r="985" spans="4:6" s="263" customFormat="1" ht="12.75">
      <c r="D985" s="324"/>
      <c r="E985" s="311"/>
      <c r="F985" s="311"/>
    </row>
    <row r="986" spans="4:6" s="263" customFormat="1" ht="12.75">
      <c r="D986" s="324"/>
      <c r="E986" s="311"/>
      <c r="F986" s="311"/>
    </row>
    <row r="987" spans="4:6" s="263" customFormat="1" ht="12.75">
      <c r="D987" s="324"/>
      <c r="E987" s="311"/>
      <c r="F987" s="311"/>
    </row>
    <row r="988" spans="4:6" s="263" customFormat="1" ht="12.75">
      <c r="D988" s="324"/>
      <c r="E988" s="311"/>
      <c r="F988" s="311"/>
    </row>
    <row r="989" spans="4:6" s="263" customFormat="1" ht="12.75">
      <c r="D989" s="324"/>
      <c r="E989" s="311"/>
      <c r="F989" s="311"/>
    </row>
    <row r="990" spans="4:6" s="263" customFormat="1" ht="12.75">
      <c r="D990" s="324"/>
      <c r="E990" s="311"/>
      <c r="F990" s="311"/>
    </row>
    <row r="991" spans="4:6" s="263" customFormat="1" ht="12.75">
      <c r="D991" s="324"/>
      <c r="E991" s="311"/>
      <c r="F991" s="311"/>
    </row>
    <row r="992" spans="4:6" s="263" customFormat="1" ht="12.75">
      <c r="D992" s="324"/>
      <c r="E992" s="311"/>
      <c r="F992" s="311"/>
    </row>
    <row r="993" spans="4:6" s="263" customFormat="1" ht="12.75">
      <c r="D993" s="324"/>
      <c r="E993" s="311"/>
      <c r="F993" s="311"/>
    </row>
    <row r="994" spans="4:6" s="263" customFormat="1" ht="12.75">
      <c r="D994" s="324"/>
      <c r="E994" s="311"/>
      <c r="F994" s="311"/>
    </row>
    <row r="995" spans="4:6" s="263" customFormat="1" ht="12.75">
      <c r="D995" s="324"/>
      <c r="E995" s="311"/>
      <c r="F995" s="311"/>
    </row>
    <row r="996" spans="4:6" s="263" customFormat="1" ht="12.75">
      <c r="D996" s="324"/>
      <c r="E996" s="311"/>
      <c r="F996" s="311"/>
    </row>
    <row r="997" spans="4:6" s="263" customFormat="1" ht="12.75">
      <c r="D997" s="324"/>
      <c r="E997" s="311"/>
      <c r="F997" s="311"/>
    </row>
    <row r="998" spans="4:6" s="263" customFormat="1" ht="12.75">
      <c r="D998" s="324"/>
      <c r="E998" s="311"/>
      <c r="F998" s="311"/>
    </row>
    <row r="999" spans="4:6" s="263" customFormat="1" ht="12.75">
      <c r="D999" s="324"/>
      <c r="E999" s="311"/>
      <c r="F999" s="311"/>
    </row>
    <row r="1000" spans="4:6" s="263" customFormat="1" ht="12.75">
      <c r="D1000" s="324"/>
      <c r="E1000" s="311"/>
      <c r="F1000" s="311"/>
    </row>
    <row r="1001" spans="4:6" s="263" customFormat="1" ht="12.75">
      <c r="D1001" s="324"/>
      <c r="E1001" s="311"/>
      <c r="F1001" s="311"/>
    </row>
    <row r="1002" spans="4:6" s="263" customFormat="1" ht="12.75">
      <c r="D1002" s="324"/>
      <c r="E1002" s="311"/>
      <c r="F1002" s="311"/>
    </row>
    <row r="1003" spans="4:6" s="263" customFormat="1" ht="12.75">
      <c r="D1003" s="324"/>
      <c r="E1003" s="311"/>
      <c r="F1003" s="311"/>
    </row>
    <row r="1004" spans="4:6" s="263" customFormat="1" ht="12.75">
      <c r="D1004" s="324"/>
      <c r="E1004" s="311"/>
      <c r="F1004" s="311"/>
    </row>
    <row r="1005" spans="4:6" s="263" customFormat="1" ht="12.75">
      <c r="D1005" s="324"/>
      <c r="E1005" s="311"/>
      <c r="F1005" s="311"/>
    </row>
    <row r="1006" spans="4:6" s="263" customFormat="1" ht="12.75">
      <c r="D1006" s="324"/>
      <c r="E1006" s="311"/>
      <c r="F1006" s="311"/>
    </row>
    <row r="1007" spans="4:6" s="263" customFormat="1" ht="12.75">
      <c r="D1007" s="324"/>
      <c r="E1007" s="311"/>
      <c r="F1007" s="311"/>
    </row>
    <row r="1008" spans="4:6" s="263" customFormat="1" ht="12.75">
      <c r="D1008" s="324"/>
      <c r="E1008" s="311"/>
      <c r="F1008" s="311"/>
    </row>
    <row r="1009" spans="4:6" s="263" customFormat="1" ht="12.75">
      <c r="D1009" s="324"/>
      <c r="E1009" s="311"/>
      <c r="F1009" s="311"/>
    </row>
    <row r="1010" spans="4:6" s="263" customFormat="1" ht="12.75">
      <c r="D1010" s="324"/>
      <c r="E1010" s="311"/>
      <c r="F1010" s="311"/>
    </row>
    <row r="1011" spans="4:6" s="263" customFormat="1" ht="12.75">
      <c r="D1011" s="324"/>
      <c r="E1011" s="311"/>
      <c r="F1011" s="311"/>
    </row>
    <row r="1012" spans="4:6" s="263" customFormat="1" ht="12.75">
      <c r="D1012" s="324"/>
      <c r="E1012" s="311"/>
      <c r="F1012" s="311"/>
    </row>
    <row r="1013" spans="4:6" s="263" customFormat="1" ht="12.75">
      <c r="D1013" s="324"/>
      <c r="E1013" s="311"/>
      <c r="F1013" s="311"/>
    </row>
    <row r="1014" spans="4:6" s="263" customFormat="1" ht="12.75">
      <c r="D1014" s="324"/>
      <c r="E1014" s="311"/>
      <c r="F1014" s="311"/>
    </row>
    <row r="1015" spans="4:6" s="263" customFormat="1" ht="12.75">
      <c r="D1015" s="324"/>
      <c r="E1015" s="311"/>
      <c r="F1015" s="311"/>
    </row>
    <row r="1016" spans="4:6" s="263" customFormat="1" ht="12.75">
      <c r="D1016" s="324"/>
      <c r="E1016" s="311"/>
      <c r="F1016" s="311"/>
    </row>
    <row r="1017" spans="4:6" s="263" customFormat="1" ht="12.75">
      <c r="D1017" s="324"/>
      <c r="E1017" s="311"/>
      <c r="F1017" s="311"/>
    </row>
    <row r="1018" spans="4:6" s="263" customFormat="1" ht="12.75">
      <c r="D1018" s="324"/>
      <c r="E1018" s="311"/>
      <c r="F1018" s="311"/>
    </row>
    <row r="1019" spans="4:6" s="263" customFormat="1" ht="12.75">
      <c r="D1019" s="324"/>
      <c r="E1019" s="311"/>
      <c r="F1019" s="311"/>
    </row>
    <row r="1020" spans="4:6" s="263" customFormat="1" ht="12.75">
      <c r="D1020" s="324"/>
      <c r="E1020" s="311"/>
      <c r="F1020" s="311"/>
    </row>
    <row r="1021" spans="4:6" s="263" customFormat="1" ht="12.75">
      <c r="D1021" s="324"/>
      <c r="E1021" s="311"/>
      <c r="F1021" s="311"/>
    </row>
    <row r="1022" spans="4:6" s="263" customFormat="1" ht="12.75">
      <c r="D1022" s="324"/>
      <c r="E1022" s="311"/>
      <c r="F1022" s="311"/>
    </row>
    <row r="1023" spans="4:6" s="263" customFormat="1" ht="12.75">
      <c r="D1023" s="324"/>
      <c r="E1023" s="311"/>
      <c r="F1023" s="311"/>
    </row>
    <row r="1024" spans="4:6" s="263" customFormat="1" ht="12.75">
      <c r="D1024" s="324"/>
      <c r="E1024" s="311"/>
      <c r="F1024" s="311"/>
    </row>
    <row r="1025" spans="4:6" s="263" customFormat="1" ht="12.75">
      <c r="D1025" s="324"/>
      <c r="E1025" s="311"/>
      <c r="F1025" s="311"/>
    </row>
    <row r="1026" spans="4:6" s="263" customFormat="1" ht="12.75">
      <c r="D1026" s="324"/>
      <c r="E1026" s="311"/>
      <c r="F1026" s="311"/>
    </row>
    <row r="1027" spans="4:6" s="263" customFormat="1" ht="12.75">
      <c r="D1027" s="324"/>
      <c r="E1027" s="311"/>
      <c r="F1027" s="311"/>
    </row>
    <row r="1028" spans="4:6" s="263" customFormat="1" ht="12.75">
      <c r="D1028" s="324"/>
      <c r="E1028" s="311"/>
      <c r="F1028" s="311"/>
    </row>
    <row r="1029" spans="4:6" s="263" customFormat="1" ht="12.75">
      <c r="D1029" s="324"/>
      <c r="E1029" s="311"/>
      <c r="F1029" s="311"/>
    </row>
    <row r="1030" spans="4:6" s="263" customFormat="1" ht="12.75">
      <c r="D1030" s="324"/>
      <c r="E1030" s="311"/>
      <c r="F1030" s="311"/>
    </row>
    <row r="1031" spans="4:6" s="263" customFormat="1" ht="12.75">
      <c r="D1031" s="324"/>
      <c r="E1031" s="311"/>
      <c r="F1031" s="311"/>
    </row>
    <row r="1032" spans="4:6" s="263" customFormat="1" ht="12.75">
      <c r="D1032" s="324"/>
      <c r="E1032" s="311"/>
      <c r="F1032" s="311"/>
    </row>
    <row r="1033" spans="4:6" s="263" customFormat="1" ht="12.75">
      <c r="D1033" s="324"/>
      <c r="E1033" s="311"/>
      <c r="F1033" s="311"/>
    </row>
    <row r="1034" spans="4:6" s="263" customFormat="1" ht="12.75">
      <c r="D1034" s="324"/>
      <c r="E1034" s="311"/>
      <c r="F1034" s="311"/>
    </row>
    <row r="1035" spans="4:6" s="263" customFormat="1" ht="12.75">
      <c r="D1035" s="324"/>
      <c r="E1035" s="311"/>
      <c r="F1035" s="311"/>
    </row>
    <row r="1036" spans="4:6" s="263" customFormat="1" ht="12.75">
      <c r="D1036" s="324"/>
      <c r="E1036" s="311"/>
      <c r="F1036" s="311"/>
    </row>
    <row r="1037" spans="4:6" s="263" customFormat="1" ht="12.75">
      <c r="D1037" s="324"/>
      <c r="E1037" s="311"/>
      <c r="F1037" s="311"/>
    </row>
    <row r="1038" spans="4:6" s="263" customFormat="1" ht="12.75">
      <c r="D1038" s="324"/>
      <c r="E1038" s="311"/>
      <c r="F1038" s="311"/>
    </row>
    <row r="1039" spans="4:6" s="263" customFormat="1" ht="12.75">
      <c r="D1039" s="324"/>
      <c r="E1039" s="311"/>
      <c r="F1039" s="311"/>
    </row>
    <row r="1040" spans="4:6" s="263" customFormat="1" ht="12.75">
      <c r="D1040" s="324"/>
      <c r="E1040" s="311"/>
      <c r="F1040" s="311"/>
    </row>
    <row r="1041" spans="4:6" s="263" customFormat="1" ht="12.75">
      <c r="D1041" s="324"/>
      <c r="E1041" s="311"/>
      <c r="F1041" s="311"/>
    </row>
    <row r="1042" spans="4:6" s="263" customFormat="1" ht="12.75">
      <c r="D1042" s="324"/>
      <c r="E1042" s="311"/>
      <c r="F1042" s="311"/>
    </row>
    <row r="1043" spans="4:6" s="263" customFormat="1" ht="12.75">
      <c r="D1043" s="324"/>
      <c r="E1043" s="311"/>
      <c r="F1043" s="311"/>
    </row>
    <row r="1044" spans="4:6" s="263" customFormat="1" ht="12.75">
      <c r="D1044" s="324"/>
      <c r="E1044" s="311"/>
      <c r="F1044" s="311"/>
    </row>
    <row r="1045" spans="4:6" s="263" customFormat="1" ht="12.75">
      <c r="D1045" s="324"/>
      <c r="E1045" s="311"/>
      <c r="F1045" s="311"/>
    </row>
    <row r="1046" spans="4:6" s="263" customFormat="1" ht="12.75">
      <c r="D1046" s="324"/>
      <c r="E1046" s="311"/>
      <c r="F1046" s="311"/>
    </row>
    <row r="1047" spans="4:6" s="263" customFormat="1" ht="12.75">
      <c r="D1047" s="324"/>
      <c r="E1047" s="311"/>
      <c r="F1047" s="311"/>
    </row>
    <row r="1048" spans="4:6" s="263" customFormat="1" ht="12.75">
      <c r="D1048" s="324"/>
      <c r="E1048" s="311"/>
      <c r="F1048" s="311"/>
    </row>
    <row r="1049" spans="4:6" s="263" customFormat="1" ht="12.75">
      <c r="D1049" s="324"/>
      <c r="E1049" s="311"/>
      <c r="F1049" s="311"/>
    </row>
    <row r="1050" spans="4:6" s="263" customFormat="1" ht="12.75">
      <c r="D1050" s="324"/>
      <c r="E1050" s="311"/>
      <c r="F1050" s="311"/>
    </row>
    <row r="1051" spans="4:6" s="263" customFormat="1" ht="12.75">
      <c r="D1051" s="324"/>
      <c r="E1051" s="311"/>
      <c r="F1051" s="311"/>
    </row>
    <row r="1052" spans="4:6" s="263" customFormat="1" ht="12.75">
      <c r="D1052" s="324"/>
      <c r="E1052" s="311"/>
      <c r="F1052" s="311"/>
    </row>
    <row r="1053" spans="4:6" s="263" customFormat="1" ht="12.75">
      <c r="D1053" s="324"/>
      <c r="E1053" s="311"/>
      <c r="F1053" s="311"/>
    </row>
    <row r="1054" spans="4:6" s="263" customFormat="1" ht="12.75">
      <c r="D1054" s="324"/>
      <c r="E1054" s="311"/>
      <c r="F1054" s="311"/>
    </row>
    <row r="1055" spans="4:6" s="263" customFormat="1" ht="12.75">
      <c r="D1055" s="324"/>
      <c r="E1055" s="311"/>
      <c r="F1055" s="311"/>
    </row>
    <row r="1056" spans="4:6" s="263" customFormat="1" ht="12.75">
      <c r="D1056" s="324"/>
      <c r="E1056" s="311"/>
      <c r="F1056" s="311"/>
    </row>
    <row r="1057" spans="4:6" s="263" customFormat="1" ht="12.75">
      <c r="D1057" s="324"/>
      <c r="E1057" s="311"/>
      <c r="F1057" s="311"/>
    </row>
    <row r="1058" spans="4:6" s="263" customFormat="1" ht="12.75">
      <c r="D1058" s="324"/>
      <c r="E1058" s="311"/>
      <c r="F1058" s="311"/>
    </row>
    <row r="1059" spans="4:6" s="263" customFormat="1" ht="12.75">
      <c r="D1059" s="324"/>
      <c r="E1059" s="311"/>
      <c r="F1059" s="311"/>
    </row>
    <row r="1060" spans="4:6" s="263" customFormat="1" ht="12.75">
      <c r="D1060" s="324"/>
      <c r="E1060" s="311"/>
      <c r="F1060" s="311"/>
    </row>
    <row r="1061" spans="4:6" s="263" customFormat="1" ht="12.75">
      <c r="D1061" s="324"/>
      <c r="E1061" s="311"/>
      <c r="F1061" s="311"/>
    </row>
    <row r="1062" spans="4:6" s="263" customFormat="1" ht="12.75">
      <c r="D1062" s="324"/>
      <c r="E1062" s="311"/>
      <c r="F1062" s="311"/>
    </row>
    <row r="1063" spans="4:6" s="263" customFormat="1" ht="12.75">
      <c r="D1063" s="324"/>
      <c r="E1063" s="311"/>
      <c r="F1063" s="311"/>
    </row>
    <row r="1064" spans="4:6" s="263" customFormat="1" ht="12.75">
      <c r="D1064" s="324"/>
      <c r="E1064" s="311"/>
      <c r="F1064" s="311"/>
    </row>
    <row r="1065" spans="4:6" s="263" customFormat="1" ht="12.75">
      <c r="D1065" s="324"/>
      <c r="E1065" s="311"/>
      <c r="F1065" s="311"/>
    </row>
    <row r="1066" spans="4:6" s="263" customFormat="1" ht="12.75">
      <c r="D1066" s="324"/>
      <c r="E1066" s="311"/>
      <c r="F1066" s="311"/>
    </row>
    <row r="1067" spans="4:6" s="263" customFormat="1" ht="12.75">
      <c r="D1067" s="324"/>
      <c r="E1067" s="311"/>
      <c r="F1067" s="311"/>
    </row>
    <row r="1068" spans="4:6" s="263" customFormat="1" ht="12.75">
      <c r="D1068" s="324"/>
      <c r="E1068" s="311"/>
      <c r="F1068" s="311"/>
    </row>
    <row r="1069" spans="4:6" s="263" customFormat="1" ht="12.75">
      <c r="D1069" s="324"/>
      <c r="E1069" s="311"/>
      <c r="F1069" s="311"/>
    </row>
    <row r="1070" spans="4:6" s="263" customFormat="1" ht="12.75">
      <c r="D1070" s="324"/>
      <c r="E1070" s="311"/>
      <c r="F1070" s="311"/>
    </row>
    <row r="1071" spans="4:6" s="263" customFormat="1" ht="12.75">
      <c r="D1071" s="324"/>
      <c r="E1071" s="311"/>
      <c r="F1071" s="311"/>
    </row>
    <row r="1072" spans="4:6" s="263" customFormat="1" ht="12.75">
      <c r="D1072" s="324"/>
      <c r="E1072" s="311"/>
      <c r="F1072" s="311"/>
    </row>
    <row r="1073" spans="4:6" s="263" customFormat="1" ht="12.75">
      <c r="D1073" s="324"/>
      <c r="E1073" s="311"/>
      <c r="F1073" s="311"/>
    </row>
    <row r="1074" spans="4:6" s="263" customFormat="1" ht="12.75">
      <c r="D1074" s="324"/>
      <c r="E1074" s="311"/>
      <c r="F1074" s="311"/>
    </row>
    <row r="1075" spans="4:6" s="263" customFormat="1" ht="12.75">
      <c r="D1075" s="324"/>
      <c r="E1075" s="311"/>
      <c r="F1075" s="311"/>
    </row>
    <row r="1076" spans="4:6" s="263" customFormat="1" ht="12.75">
      <c r="D1076" s="324"/>
      <c r="E1076" s="311"/>
      <c r="F1076" s="311"/>
    </row>
    <row r="1077" spans="4:6" s="263" customFormat="1" ht="12.75">
      <c r="D1077" s="324"/>
      <c r="E1077" s="311"/>
      <c r="F1077" s="311"/>
    </row>
    <row r="1078" spans="4:6" s="263" customFormat="1" ht="12.75">
      <c r="D1078" s="324"/>
      <c r="E1078" s="311"/>
      <c r="F1078" s="311"/>
    </row>
    <row r="1079" spans="4:6" s="263" customFormat="1" ht="12.75">
      <c r="D1079" s="324"/>
      <c r="E1079" s="311"/>
      <c r="F1079" s="311"/>
    </row>
    <row r="1080" spans="4:6" s="263" customFormat="1" ht="12.75">
      <c r="D1080" s="324"/>
      <c r="E1080" s="311"/>
      <c r="F1080" s="311"/>
    </row>
    <row r="1081" spans="4:6" s="263" customFormat="1" ht="12.75">
      <c r="D1081" s="324"/>
      <c r="E1081" s="311"/>
      <c r="F1081" s="311"/>
    </row>
    <row r="1082" spans="4:6" s="263" customFormat="1" ht="12.75">
      <c r="D1082" s="324"/>
      <c r="E1082" s="311"/>
      <c r="F1082" s="311"/>
    </row>
    <row r="1083" spans="4:6" s="263" customFormat="1" ht="12.75">
      <c r="D1083" s="324"/>
      <c r="E1083" s="311"/>
      <c r="F1083" s="311"/>
    </row>
    <row r="1084" spans="4:6" s="263" customFormat="1" ht="12.75">
      <c r="D1084" s="324"/>
      <c r="E1084" s="311"/>
      <c r="F1084" s="311"/>
    </row>
    <row r="1085" spans="4:6" s="263" customFormat="1" ht="12.75">
      <c r="D1085" s="324"/>
      <c r="E1085" s="311"/>
      <c r="F1085" s="311"/>
    </row>
    <row r="1086" spans="4:6" s="263" customFormat="1" ht="12.75">
      <c r="D1086" s="324"/>
      <c r="E1086" s="311"/>
      <c r="F1086" s="311"/>
    </row>
    <row r="1087" spans="4:6" s="263" customFormat="1" ht="12.75">
      <c r="D1087" s="324"/>
      <c r="E1087" s="311"/>
      <c r="F1087" s="311"/>
    </row>
    <row r="1088" spans="4:6" s="263" customFormat="1" ht="12.75">
      <c r="D1088" s="324"/>
      <c r="E1088" s="311"/>
      <c r="F1088" s="311"/>
    </row>
    <row r="1089" spans="4:6" s="263" customFormat="1" ht="12.75">
      <c r="D1089" s="324"/>
      <c r="E1089" s="311"/>
      <c r="F1089" s="311"/>
    </row>
    <row r="1090" spans="4:6" s="263" customFormat="1" ht="12.75">
      <c r="D1090" s="324"/>
      <c r="E1090" s="311"/>
      <c r="F1090" s="311"/>
    </row>
    <row r="1091" spans="4:6" s="263" customFormat="1" ht="12.75">
      <c r="D1091" s="324"/>
      <c r="E1091" s="311"/>
      <c r="F1091" s="311"/>
    </row>
    <row r="1092" spans="4:6" s="263" customFormat="1" ht="12.75">
      <c r="D1092" s="324"/>
      <c r="E1092" s="311"/>
      <c r="F1092" s="311"/>
    </row>
    <row r="1093" spans="4:6" s="263" customFormat="1" ht="12.75">
      <c r="D1093" s="324"/>
      <c r="E1093" s="311"/>
      <c r="F1093" s="311"/>
    </row>
    <row r="1094" spans="4:6" s="263" customFormat="1" ht="12.75">
      <c r="D1094" s="324"/>
      <c r="E1094" s="311"/>
      <c r="F1094" s="311"/>
    </row>
    <row r="1095" spans="4:6" s="263" customFormat="1" ht="12.75">
      <c r="D1095" s="324"/>
      <c r="E1095" s="311"/>
      <c r="F1095" s="311"/>
    </row>
    <row r="1096" spans="4:6" s="263" customFormat="1" ht="12.75">
      <c r="D1096" s="324"/>
      <c r="E1096" s="311"/>
      <c r="F1096" s="311"/>
    </row>
    <row r="1097" spans="4:6" s="263" customFormat="1" ht="12.75">
      <c r="D1097" s="324"/>
      <c r="E1097" s="311"/>
      <c r="F1097" s="311"/>
    </row>
    <row r="1098" spans="4:6" s="263" customFormat="1" ht="12.75">
      <c r="D1098" s="324"/>
      <c r="E1098" s="311"/>
      <c r="F1098" s="311"/>
    </row>
    <row r="1099" spans="4:6" s="263" customFormat="1" ht="12.75">
      <c r="D1099" s="324"/>
      <c r="E1099" s="311"/>
      <c r="F1099" s="311"/>
    </row>
    <row r="1100" spans="4:6" s="263" customFormat="1" ht="12.75">
      <c r="D1100" s="324"/>
      <c r="E1100" s="311"/>
      <c r="F1100" s="311"/>
    </row>
    <row r="1101" spans="4:6" s="263" customFormat="1" ht="12.75">
      <c r="D1101" s="324"/>
      <c r="E1101" s="311"/>
      <c r="F1101" s="311"/>
    </row>
    <row r="1102" spans="4:6" s="263" customFormat="1" ht="12.75">
      <c r="D1102" s="324"/>
      <c r="E1102" s="311"/>
      <c r="F1102" s="311"/>
    </row>
    <row r="1103" spans="4:6" s="263" customFormat="1" ht="12.75">
      <c r="D1103" s="324"/>
      <c r="E1103" s="311"/>
      <c r="F1103" s="311"/>
    </row>
    <row r="1104" spans="4:6" s="263" customFormat="1" ht="12.75">
      <c r="D1104" s="324"/>
      <c r="E1104" s="311"/>
      <c r="F1104" s="311"/>
    </row>
    <row r="1105" spans="4:6" s="263" customFormat="1" ht="12.75">
      <c r="D1105" s="324"/>
      <c r="E1105" s="311"/>
      <c r="F1105" s="311"/>
    </row>
    <row r="1106" spans="4:6" s="263" customFormat="1" ht="12.75">
      <c r="D1106" s="324"/>
      <c r="E1106" s="311"/>
      <c r="F1106" s="311"/>
    </row>
    <row r="1107" spans="4:6" s="263" customFormat="1" ht="12.75">
      <c r="D1107" s="324"/>
      <c r="E1107" s="311"/>
      <c r="F1107" s="311"/>
    </row>
    <row r="1108" spans="4:6" s="263" customFormat="1" ht="12.75">
      <c r="D1108" s="324"/>
      <c r="E1108" s="311"/>
      <c r="F1108" s="311"/>
    </row>
    <row r="1109" spans="4:6" s="263" customFormat="1" ht="12.75">
      <c r="D1109" s="324"/>
      <c r="E1109" s="311"/>
      <c r="F1109" s="311"/>
    </row>
    <row r="1110" spans="4:6" s="263" customFormat="1" ht="12.75">
      <c r="D1110" s="324"/>
      <c r="E1110" s="311"/>
      <c r="F1110" s="311"/>
    </row>
    <row r="1111" spans="4:6" s="263" customFormat="1" ht="12.75">
      <c r="D1111" s="324"/>
      <c r="E1111" s="311"/>
      <c r="F1111" s="311"/>
    </row>
    <row r="1112" spans="4:6" s="263" customFormat="1" ht="12.75">
      <c r="D1112" s="324"/>
      <c r="E1112" s="311"/>
      <c r="F1112" s="311"/>
    </row>
    <row r="1113" spans="4:6" s="263" customFormat="1" ht="12.75">
      <c r="D1113" s="324"/>
      <c r="E1113" s="311"/>
      <c r="F1113" s="311"/>
    </row>
    <row r="1114" spans="4:6" s="263" customFormat="1" ht="12.75">
      <c r="D1114" s="324"/>
      <c r="E1114" s="311"/>
      <c r="F1114" s="311"/>
    </row>
    <row r="1115" spans="4:6" s="263" customFormat="1" ht="12.75">
      <c r="D1115" s="324"/>
      <c r="E1115" s="311"/>
      <c r="F1115" s="311"/>
    </row>
    <row r="1116" spans="4:6" s="263" customFormat="1" ht="12.75">
      <c r="D1116" s="324"/>
      <c r="E1116" s="311"/>
      <c r="F1116" s="311"/>
    </row>
    <row r="1117" spans="4:6" s="263" customFormat="1" ht="12.75">
      <c r="D1117" s="324"/>
      <c r="E1117" s="311"/>
      <c r="F1117" s="311"/>
    </row>
    <row r="1118" spans="4:6" s="263" customFormat="1" ht="12.75">
      <c r="D1118" s="324"/>
      <c r="E1118" s="311"/>
      <c r="F1118" s="311"/>
    </row>
    <row r="1119" spans="4:6" s="263" customFormat="1" ht="12.75">
      <c r="D1119" s="324"/>
      <c r="E1119" s="311"/>
      <c r="F1119" s="311"/>
    </row>
    <row r="1120" spans="4:6" s="263" customFormat="1" ht="12.75">
      <c r="D1120" s="324"/>
      <c r="E1120" s="311"/>
      <c r="F1120" s="311"/>
    </row>
    <row r="1121" spans="4:6" s="263" customFormat="1" ht="12.75">
      <c r="D1121" s="324"/>
      <c r="E1121" s="311"/>
      <c r="F1121" s="311"/>
    </row>
    <row r="1122" spans="4:6" s="263" customFormat="1" ht="12.75">
      <c r="D1122" s="324"/>
      <c r="E1122" s="311"/>
      <c r="F1122" s="311"/>
    </row>
    <row r="1123" spans="4:6" s="263" customFormat="1" ht="12.75">
      <c r="D1123" s="324"/>
      <c r="E1123" s="311"/>
      <c r="F1123" s="311"/>
    </row>
    <row r="1124" spans="4:6" s="263" customFormat="1" ht="12.75">
      <c r="D1124" s="324"/>
      <c r="E1124" s="311"/>
      <c r="F1124" s="311"/>
    </row>
    <row r="1125" spans="4:6" s="263" customFormat="1" ht="12.75">
      <c r="D1125" s="324"/>
      <c r="E1125" s="311"/>
      <c r="F1125" s="311"/>
    </row>
    <row r="1126" spans="4:6" s="263" customFormat="1" ht="12.75">
      <c r="D1126" s="324"/>
      <c r="E1126" s="311"/>
      <c r="F1126" s="311"/>
    </row>
    <row r="1127" spans="4:6" s="263" customFormat="1" ht="12.75">
      <c r="D1127" s="324"/>
      <c r="E1127" s="311"/>
      <c r="F1127" s="311"/>
    </row>
    <row r="1128" spans="4:6" s="263" customFormat="1" ht="12.75">
      <c r="D1128" s="324"/>
      <c r="E1128" s="311"/>
      <c r="F1128" s="311"/>
    </row>
    <row r="1129" spans="4:6" s="263" customFormat="1" ht="12.75">
      <c r="D1129" s="324"/>
      <c r="E1129" s="311"/>
      <c r="F1129" s="311"/>
    </row>
    <row r="1130" spans="4:6" s="263" customFormat="1" ht="12.75">
      <c r="D1130" s="324"/>
      <c r="E1130" s="311"/>
      <c r="F1130" s="311"/>
    </row>
    <row r="1131" spans="4:6" s="263" customFormat="1" ht="12.75">
      <c r="D1131" s="324"/>
      <c r="E1131" s="311"/>
      <c r="F1131" s="311"/>
    </row>
    <row r="1132" spans="4:6" s="263" customFormat="1" ht="12.75">
      <c r="D1132" s="324"/>
      <c r="E1132" s="311"/>
      <c r="F1132" s="311"/>
    </row>
    <row r="1133" spans="4:6" s="263" customFormat="1" ht="12.75">
      <c r="D1133" s="324"/>
      <c r="E1133" s="311"/>
      <c r="F1133" s="311"/>
    </row>
    <row r="1134" spans="4:6" s="263" customFormat="1" ht="12.75">
      <c r="D1134" s="324"/>
      <c r="E1134" s="311"/>
      <c r="F1134" s="311"/>
    </row>
    <row r="1135" spans="4:6" s="263" customFormat="1" ht="12.75">
      <c r="D1135" s="324"/>
      <c r="E1135" s="311"/>
      <c r="F1135" s="311"/>
    </row>
    <row r="1136" spans="4:6" s="263" customFormat="1" ht="12.75">
      <c r="D1136" s="324"/>
      <c r="E1136" s="311"/>
      <c r="F1136" s="311"/>
    </row>
    <row r="1137" spans="4:6" s="263" customFormat="1" ht="12.75">
      <c r="D1137" s="324"/>
      <c r="E1137" s="311"/>
      <c r="F1137" s="311"/>
    </row>
    <row r="1138" spans="4:6" s="263" customFormat="1" ht="12.75">
      <c r="D1138" s="324"/>
      <c r="E1138" s="311"/>
      <c r="F1138" s="311"/>
    </row>
    <row r="1139" spans="4:6" s="263" customFormat="1" ht="12.75">
      <c r="D1139" s="324"/>
      <c r="E1139" s="311"/>
      <c r="F1139" s="311"/>
    </row>
    <row r="1140" spans="4:6" s="263" customFormat="1" ht="12.75">
      <c r="D1140" s="324"/>
      <c r="E1140" s="311"/>
      <c r="F1140" s="311"/>
    </row>
    <row r="1141" spans="4:6" s="263" customFormat="1" ht="12.75">
      <c r="D1141" s="324"/>
      <c r="E1141" s="311"/>
      <c r="F1141" s="311"/>
    </row>
    <row r="1142" spans="4:6" s="263" customFormat="1" ht="12.75">
      <c r="D1142" s="324"/>
      <c r="E1142" s="311"/>
      <c r="F1142" s="311"/>
    </row>
    <row r="1143" spans="4:6" s="263" customFormat="1" ht="12.75">
      <c r="D1143" s="324"/>
      <c r="E1143" s="311"/>
      <c r="F1143" s="311"/>
    </row>
    <row r="1144" spans="4:6" s="263" customFormat="1" ht="12.75">
      <c r="D1144" s="324"/>
      <c r="E1144" s="311"/>
      <c r="F1144" s="311"/>
    </row>
    <row r="1145" spans="4:6" s="263" customFormat="1" ht="12.75">
      <c r="D1145" s="324"/>
      <c r="E1145" s="311"/>
      <c r="F1145" s="311"/>
    </row>
    <row r="1146" spans="4:6" s="263" customFormat="1" ht="12.75">
      <c r="D1146" s="324"/>
      <c r="E1146" s="311"/>
      <c r="F1146" s="311"/>
    </row>
    <row r="1147" spans="4:6" s="263" customFormat="1" ht="12.75">
      <c r="D1147" s="324"/>
      <c r="E1147" s="311"/>
      <c r="F1147" s="311"/>
    </row>
    <row r="1148" spans="4:6" s="263" customFormat="1" ht="12.75">
      <c r="D1148" s="324"/>
      <c r="E1148" s="311"/>
      <c r="F1148" s="311"/>
    </row>
    <row r="1149" spans="4:6" s="263" customFormat="1" ht="12.75">
      <c r="D1149" s="324"/>
      <c r="E1149" s="311"/>
      <c r="F1149" s="311"/>
    </row>
    <row r="1150" spans="4:6" s="263" customFormat="1" ht="12.75">
      <c r="D1150" s="324"/>
      <c r="E1150" s="311"/>
      <c r="F1150" s="311"/>
    </row>
    <row r="1151" spans="4:6" s="263" customFormat="1" ht="12.75">
      <c r="D1151" s="324"/>
      <c r="E1151" s="311"/>
      <c r="F1151" s="311"/>
    </row>
    <row r="1152" spans="4:6" s="263" customFormat="1" ht="12.75">
      <c r="D1152" s="324"/>
      <c r="E1152" s="311"/>
      <c r="F1152" s="311"/>
    </row>
    <row r="1153" spans="4:6" s="263" customFormat="1" ht="12.75">
      <c r="D1153" s="324"/>
      <c r="E1153" s="311"/>
      <c r="F1153" s="311"/>
    </row>
    <row r="1154" spans="4:6" s="263" customFormat="1" ht="12.75">
      <c r="D1154" s="324"/>
      <c r="E1154" s="311"/>
      <c r="F1154" s="311"/>
    </row>
    <row r="1155" spans="4:6" s="263" customFormat="1" ht="12.75">
      <c r="D1155" s="324"/>
      <c r="E1155" s="311"/>
      <c r="F1155" s="311"/>
    </row>
    <row r="1156" spans="4:6" s="263" customFormat="1" ht="12.75">
      <c r="D1156" s="324"/>
      <c r="E1156" s="311"/>
      <c r="F1156" s="311"/>
    </row>
    <row r="1157" spans="4:6" s="263" customFormat="1" ht="12.75">
      <c r="D1157" s="324"/>
      <c r="E1157" s="311"/>
      <c r="F1157" s="311"/>
    </row>
    <row r="1158" spans="4:6" s="263" customFormat="1" ht="12.75">
      <c r="D1158" s="324"/>
      <c r="E1158" s="311"/>
      <c r="F1158" s="311"/>
    </row>
    <row r="1159" spans="4:6" s="263" customFormat="1" ht="12.75">
      <c r="D1159" s="324"/>
      <c r="E1159" s="311"/>
      <c r="F1159" s="311"/>
    </row>
    <row r="1160" spans="4:6" s="263" customFormat="1" ht="12.75">
      <c r="D1160" s="324"/>
      <c r="E1160" s="311"/>
      <c r="F1160" s="311"/>
    </row>
    <row r="1161" spans="4:6" s="263" customFormat="1" ht="12.75">
      <c r="D1161" s="324"/>
      <c r="E1161" s="311"/>
      <c r="F1161" s="311"/>
    </row>
    <row r="1162" spans="4:6" s="263" customFormat="1" ht="12.75">
      <c r="D1162" s="324"/>
      <c r="E1162" s="311"/>
      <c r="F1162" s="311"/>
    </row>
    <row r="1163" spans="4:6" s="263" customFormat="1" ht="12.75">
      <c r="D1163" s="324"/>
      <c r="E1163" s="311"/>
      <c r="F1163" s="311"/>
    </row>
    <row r="1164" spans="4:6" s="263" customFormat="1" ht="12.75">
      <c r="D1164" s="324"/>
      <c r="E1164" s="311"/>
      <c r="F1164" s="311"/>
    </row>
    <row r="1165" spans="4:6" s="263" customFormat="1" ht="12.75">
      <c r="D1165" s="324"/>
      <c r="E1165" s="311"/>
      <c r="F1165" s="311"/>
    </row>
    <row r="1166" spans="4:6" s="263" customFormat="1" ht="12.75">
      <c r="D1166" s="324"/>
      <c r="E1166" s="311"/>
      <c r="F1166" s="311"/>
    </row>
    <row r="1167" spans="4:6" s="263" customFormat="1" ht="12.75">
      <c r="D1167" s="324"/>
      <c r="E1167" s="311"/>
      <c r="F1167" s="311"/>
    </row>
    <row r="1168" spans="4:6" s="263" customFormat="1" ht="12.75">
      <c r="D1168" s="324"/>
      <c r="E1168" s="311"/>
      <c r="F1168" s="311"/>
    </row>
    <row r="1169" spans="4:6" s="263" customFormat="1" ht="12.75">
      <c r="D1169" s="324"/>
      <c r="E1169" s="311"/>
      <c r="F1169" s="311"/>
    </row>
    <row r="1170" spans="4:6" s="263" customFormat="1" ht="12.75">
      <c r="D1170" s="324"/>
      <c r="E1170" s="311"/>
      <c r="F1170" s="311"/>
    </row>
    <row r="1171" spans="4:6" s="263" customFormat="1" ht="12.75">
      <c r="D1171" s="324"/>
      <c r="E1171" s="311"/>
      <c r="F1171" s="311"/>
    </row>
    <row r="1172" spans="4:6" s="263" customFormat="1" ht="12.75">
      <c r="D1172" s="324"/>
      <c r="E1172" s="311"/>
      <c r="F1172" s="311"/>
    </row>
    <row r="1173" spans="4:6" s="263" customFormat="1" ht="12.75">
      <c r="D1173" s="324"/>
      <c r="E1173" s="311"/>
      <c r="F1173" s="311"/>
    </row>
    <row r="1174" spans="4:6" s="263" customFormat="1" ht="12.75">
      <c r="D1174" s="324"/>
      <c r="E1174" s="311"/>
      <c r="F1174" s="311"/>
    </row>
    <row r="1175" spans="4:6" s="263" customFormat="1" ht="12.75">
      <c r="D1175" s="324"/>
      <c r="E1175" s="311"/>
      <c r="F1175" s="311"/>
    </row>
    <row r="1176" spans="4:6" s="263" customFormat="1" ht="12.75">
      <c r="D1176" s="324"/>
      <c r="E1176" s="311"/>
      <c r="F1176" s="311"/>
    </row>
    <row r="1177" spans="4:6" s="263" customFormat="1" ht="12.75">
      <c r="D1177" s="324"/>
      <c r="E1177" s="311"/>
      <c r="F1177" s="311"/>
    </row>
    <row r="1178" spans="4:6" s="263" customFormat="1" ht="12.75">
      <c r="D1178" s="324"/>
      <c r="E1178" s="311"/>
      <c r="F1178" s="311"/>
    </row>
    <row r="1179" spans="4:6" s="263" customFormat="1" ht="12.75">
      <c r="D1179" s="324"/>
      <c r="E1179" s="311"/>
      <c r="F1179" s="311"/>
    </row>
    <row r="1180" spans="4:6" s="263" customFormat="1" ht="12.75">
      <c r="D1180" s="324"/>
      <c r="E1180" s="311"/>
      <c r="F1180" s="311"/>
    </row>
    <row r="1181" spans="4:6" s="263" customFormat="1" ht="12.75">
      <c r="D1181" s="324"/>
      <c r="E1181" s="311"/>
      <c r="F1181" s="311"/>
    </row>
    <row r="1182" spans="4:6" s="263" customFormat="1" ht="12.75">
      <c r="D1182" s="324"/>
      <c r="E1182" s="311"/>
      <c r="F1182" s="311"/>
    </row>
    <row r="1183" spans="4:6" s="263" customFormat="1" ht="12.75">
      <c r="D1183" s="324"/>
      <c r="E1183" s="311"/>
      <c r="F1183" s="311"/>
    </row>
    <row r="1184" spans="4:6" s="263" customFormat="1" ht="12.75">
      <c r="D1184" s="324"/>
      <c r="E1184" s="311"/>
      <c r="F1184" s="311"/>
    </row>
    <row r="1185" spans="4:6" s="263" customFormat="1" ht="12.75">
      <c r="D1185" s="324"/>
      <c r="E1185" s="311"/>
      <c r="F1185" s="311"/>
    </row>
    <row r="1186" spans="4:6" s="263" customFormat="1" ht="12.75">
      <c r="D1186" s="324"/>
      <c r="E1186" s="311"/>
      <c r="F1186" s="311"/>
    </row>
    <row r="1187" spans="4:6" s="263" customFormat="1" ht="12.75">
      <c r="D1187" s="324"/>
      <c r="E1187" s="311"/>
      <c r="F1187" s="311"/>
    </row>
    <row r="1188" spans="4:6" s="263" customFormat="1" ht="12.75">
      <c r="D1188" s="324"/>
      <c r="E1188" s="311"/>
      <c r="F1188" s="311"/>
    </row>
    <row r="1189" spans="4:6" s="263" customFormat="1" ht="12.75">
      <c r="D1189" s="324"/>
      <c r="E1189" s="311"/>
      <c r="F1189" s="311"/>
    </row>
    <row r="1190" spans="4:6" s="263" customFormat="1" ht="12.75">
      <c r="D1190" s="324"/>
      <c r="E1190" s="311"/>
      <c r="F1190" s="311"/>
    </row>
    <row r="1191" spans="4:6" s="263" customFormat="1" ht="12.75">
      <c r="D1191" s="324"/>
      <c r="E1191" s="311"/>
      <c r="F1191" s="311"/>
    </row>
    <row r="1192" spans="4:6" s="263" customFormat="1" ht="12.75">
      <c r="D1192" s="324"/>
      <c r="E1192" s="311"/>
      <c r="F1192" s="311"/>
    </row>
    <row r="1193" spans="4:6" s="263" customFormat="1" ht="12.75">
      <c r="D1193" s="324"/>
      <c r="E1193" s="311"/>
      <c r="F1193" s="311"/>
    </row>
    <row r="1194" spans="4:6" s="263" customFormat="1" ht="12.75">
      <c r="D1194" s="324"/>
      <c r="E1194" s="311"/>
      <c r="F1194" s="311"/>
    </row>
    <row r="1195" spans="4:6" s="263" customFormat="1" ht="12.75">
      <c r="D1195" s="324"/>
      <c r="E1195" s="311"/>
      <c r="F1195" s="311"/>
    </row>
    <row r="1196" spans="4:6" s="263" customFormat="1" ht="12.75">
      <c r="D1196" s="324"/>
      <c r="E1196" s="311"/>
      <c r="F1196" s="311"/>
    </row>
    <row r="1197" spans="4:6" s="263" customFormat="1" ht="12.75">
      <c r="D1197" s="324"/>
      <c r="E1197" s="311"/>
      <c r="F1197" s="311"/>
    </row>
    <row r="1198" spans="4:6" s="263" customFormat="1" ht="12.75">
      <c r="D1198" s="324"/>
      <c r="E1198" s="311"/>
      <c r="F1198" s="311"/>
    </row>
    <row r="1199" spans="4:6" s="263" customFormat="1" ht="12.75">
      <c r="D1199" s="324"/>
      <c r="E1199" s="311"/>
      <c r="F1199" s="311"/>
    </row>
    <row r="1200" spans="4:6" s="263" customFormat="1" ht="12.75">
      <c r="D1200" s="324"/>
      <c r="E1200" s="311"/>
      <c r="F1200" s="311"/>
    </row>
    <row r="1201" spans="4:6" s="263" customFormat="1" ht="12.75">
      <c r="D1201" s="324"/>
      <c r="E1201" s="311"/>
      <c r="F1201" s="311"/>
    </row>
    <row r="1202" spans="4:6" s="263" customFormat="1" ht="12.75">
      <c r="D1202" s="324"/>
      <c r="E1202" s="311"/>
      <c r="F1202" s="311"/>
    </row>
    <row r="1203" spans="4:6" s="263" customFormat="1" ht="12.75">
      <c r="D1203" s="324"/>
      <c r="E1203" s="311"/>
      <c r="F1203" s="311"/>
    </row>
    <row r="1204" spans="4:6" s="263" customFormat="1" ht="12.75">
      <c r="D1204" s="324"/>
      <c r="E1204" s="311"/>
      <c r="F1204" s="311"/>
    </row>
    <row r="1205" spans="4:6" s="263" customFormat="1" ht="12.75">
      <c r="D1205" s="324"/>
      <c r="E1205" s="311"/>
      <c r="F1205" s="311"/>
    </row>
    <row r="1206" spans="4:6" s="263" customFormat="1" ht="12.75">
      <c r="D1206" s="324"/>
      <c r="E1206" s="311"/>
      <c r="F1206" s="311"/>
    </row>
    <row r="1207" spans="4:6" s="263" customFormat="1" ht="12.75">
      <c r="D1207" s="324"/>
      <c r="E1207" s="311"/>
      <c r="F1207" s="311"/>
    </row>
    <row r="1208" spans="4:6" s="263" customFormat="1" ht="12.75">
      <c r="D1208" s="324"/>
      <c r="E1208" s="311"/>
      <c r="F1208" s="311"/>
    </row>
    <row r="1209" spans="4:6" s="263" customFormat="1" ht="12.75">
      <c r="D1209" s="324"/>
      <c r="E1209" s="311"/>
      <c r="F1209" s="311"/>
    </row>
    <row r="1210" spans="4:6" s="263" customFormat="1" ht="12.75">
      <c r="D1210" s="324"/>
      <c r="E1210" s="311"/>
      <c r="F1210" s="311"/>
    </row>
    <row r="1211" spans="4:6" s="263" customFormat="1" ht="12.75">
      <c r="D1211" s="324"/>
      <c r="E1211" s="311"/>
      <c r="F1211" s="311"/>
    </row>
    <row r="1212" spans="4:6" s="263" customFormat="1" ht="12.75">
      <c r="D1212" s="324"/>
      <c r="E1212" s="311"/>
      <c r="F1212" s="311"/>
    </row>
    <row r="1213" spans="4:6" s="263" customFormat="1" ht="12.75">
      <c r="D1213" s="324"/>
      <c r="E1213" s="311"/>
      <c r="F1213" s="311"/>
    </row>
    <row r="1214" spans="4:6" s="263" customFormat="1" ht="12.75">
      <c r="D1214" s="324"/>
      <c r="E1214" s="311"/>
      <c r="F1214" s="311"/>
    </row>
    <row r="1215" spans="4:6" s="263" customFormat="1" ht="12.75">
      <c r="D1215" s="324"/>
      <c r="E1215" s="311"/>
      <c r="F1215" s="311"/>
    </row>
    <row r="1216" spans="4:6" s="263" customFormat="1" ht="12.75">
      <c r="D1216" s="324"/>
      <c r="E1216" s="311"/>
      <c r="F1216" s="311"/>
    </row>
    <row r="1217" spans="4:6" s="263" customFormat="1" ht="12.75">
      <c r="D1217" s="324"/>
      <c r="E1217" s="311"/>
      <c r="F1217" s="311"/>
    </row>
    <row r="1218" spans="4:6" s="263" customFormat="1" ht="12.75">
      <c r="D1218" s="324"/>
      <c r="E1218" s="311"/>
      <c r="F1218" s="311"/>
    </row>
    <row r="1219" spans="4:6" s="263" customFormat="1" ht="12.75">
      <c r="D1219" s="324"/>
      <c r="E1219" s="311"/>
      <c r="F1219" s="311"/>
    </row>
    <row r="1220" spans="4:6" s="263" customFormat="1" ht="12.75">
      <c r="D1220" s="324"/>
      <c r="E1220" s="311"/>
      <c r="F1220" s="311"/>
    </row>
    <row r="1221" spans="4:6" s="263" customFormat="1" ht="12.75">
      <c r="D1221" s="324"/>
      <c r="E1221" s="311"/>
      <c r="F1221" s="311"/>
    </row>
    <row r="1222" spans="4:6" s="263" customFormat="1" ht="12.75">
      <c r="D1222" s="324"/>
      <c r="E1222" s="311"/>
      <c r="F1222" s="311"/>
    </row>
    <row r="1223" spans="4:6" s="263" customFormat="1" ht="12.75">
      <c r="D1223" s="324"/>
      <c r="E1223" s="311"/>
      <c r="F1223" s="311"/>
    </row>
    <row r="1224" spans="4:6" s="263" customFormat="1" ht="12.75">
      <c r="D1224" s="324"/>
      <c r="E1224" s="311"/>
      <c r="F1224" s="311"/>
    </row>
    <row r="1225" spans="4:6" s="263" customFormat="1" ht="12.75">
      <c r="D1225" s="324"/>
      <c r="E1225" s="311"/>
      <c r="F1225" s="311"/>
    </row>
    <row r="1226" spans="4:6" s="263" customFormat="1" ht="12.75">
      <c r="D1226" s="324"/>
      <c r="E1226" s="311"/>
      <c r="F1226" s="311"/>
    </row>
    <row r="1227" spans="4:6" s="263" customFormat="1" ht="12.75">
      <c r="D1227" s="324"/>
      <c r="E1227" s="311"/>
      <c r="F1227" s="311"/>
    </row>
    <row r="1228" spans="4:6" s="263" customFormat="1" ht="12.75">
      <c r="D1228" s="324"/>
      <c r="E1228" s="311"/>
      <c r="F1228" s="311"/>
    </row>
    <row r="1229" spans="4:6" s="263" customFormat="1" ht="12.75">
      <c r="D1229" s="324"/>
      <c r="E1229" s="311"/>
      <c r="F1229" s="311"/>
    </row>
    <row r="1230" spans="4:6" s="263" customFormat="1" ht="12.75">
      <c r="D1230" s="324"/>
      <c r="E1230" s="311"/>
      <c r="F1230" s="311"/>
    </row>
    <row r="1231" spans="4:6" s="263" customFormat="1" ht="12.75">
      <c r="D1231" s="324"/>
      <c r="E1231" s="311"/>
      <c r="F1231" s="311"/>
    </row>
    <row r="1232" spans="4:6" s="263" customFormat="1" ht="12.75">
      <c r="D1232" s="324"/>
      <c r="E1232" s="311"/>
      <c r="F1232" s="311"/>
    </row>
    <row r="1233" spans="4:6" s="263" customFormat="1" ht="12.75">
      <c r="D1233" s="324"/>
      <c r="E1233" s="311"/>
      <c r="F1233" s="311"/>
    </row>
    <row r="1234" spans="4:6" s="263" customFormat="1" ht="12.75">
      <c r="D1234" s="324"/>
      <c r="E1234" s="311"/>
      <c r="F1234" s="311"/>
    </row>
    <row r="1235" spans="4:6" s="263" customFormat="1" ht="12.75">
      <c r="D1235" s="324"/>
      <c r="E1235" s="311"/>
      <c r="F1235" s="311"/>
    </row>
    <row r="1236" spans="4:6" s="263" customFormat="1" ht="12.75">
      <c r="D1236" s="324"/>
      <c r="E1236" s="311"/>
      <c r="F1236" s="311"/>
    </row>
    <row r="1237" spans="4:6" s="263" customFormat="1" ht="12.75">
      <c r="D1237" s="324"/>
      <c r="E1237" s="311"/>
      <c r="F1237" s="311"/>
    </row>
    <row r="1238" spans="4:6" s="263" customFormat="1" ht="12.75">
      <c r="D1238" s="324"/>
      <c r="E1238" s="311"/>
      <c r="F1238" s="311"/>
    </row>
    <row r="1239" spans="4:6" s="263" customFormat="1" ht="12.75">
      <c r="D1239" s="324"/>
      <c r="E1239" s="311"/>
      <c r="F1239" s="311"/>
    </row>
    <row r="1240" spans="4:6" s="263" customFormat="1" ht="12.75">
      <c r="D1240" s="324"/>
      <c r="E1240" s="311"/>
      <c r="F1240" s="311"/>
    </row>
    <row r="1241" spans="4:6" s="263" customFormat="1" ht="12.75">
      <c r="D1241" s="324"/>
      <c r="E1241" s="311"/>
      <c r="F1241" s="311"/>
    </row>
    <row r="1242" spans="4:6" s="263" customFormat="1" ht="12.75">
      <c r="D1242" s="324"/>
      <c r="E1242" s="311"/>
      <c r="F1242" s="311"/>
    </row>
    <row r="1243" spans="4:6" s="263" customFormat="1" ht="12.75">
      <c r="D1243" s="324"/>
      <c r="E1243" s="311"/>
      <c r="F1243" s="311"/>
    </row>
    <row r="1244" spans="4:6" s="263" customFormat="1" ht="12.75">
      <c r="D1244" s="324"/>
      <c r="E1244" s="311"/>
      <c r="F1244" s="311"/>
    </row>
    <row r="1245" spans="4:6" s="263" customFormat="1" ht="12.75">
      <c r="D1245" s="324"/>
      <c r="E1245" s="311"/>
      <c r="F1245" s="311"/>
    </row>
    <row r="1246" spans="4:6" s="263" customFormat="1" ht="12.75">
      <c r="D1246" s="324"/>
      <c r="E1246" s="311"/>
      <c r="F1246" s="311"/>
    </row>
    <row r="1247" spans="4:6" s="263" customFormat="1" ht="12.75">
      <c r="D1247" s="324"/>
      <c r="E1247" s="311"/>
      <c r="F1247" s="311"/>
    </row>
    <row r="1248" spans="4:6" s="263" customFormat="1" ht="12.75">
      <c r="D1248" s="324"/>
      <c r="E1248" s="311"/>
      <c r="F1248" s="311"/>
    </row>
    <row r="1249" spans="4:6" s="263" customFormat="1" ht="12.75">
      <c r="D1249" s="324"/>
      <c r="E1249" s="311"/>
      <c r="F1249" s="311"/>
    </row>
    <row r="1250" spans="4:6" s="263" customFormat="1" ht="12.75">
      <c r="D1250" s="324"/>
      <c r="E1250" s="311"/>
      <c r="F1250" s="311"/>
    </row>
    <row r="1251" spans="4:6" s="263" customFormat="1" ht="12.75">
      <c r="D1251" s="324"/>
      <c r="E1251" s="311"/>
      <c r="F1251" s="311"/>
    </row>
    <row r="1252" spans="4:6" s="263" customFormat="1" ht="12.75">
      <c r="D1252" s="324"/>
      <c r="E1252" s="311"/>
      <c r="F1252" s="311"/>
    </row>
    <row r="1253" spans="4:6" s="263" customFormat="1" ht="12.75">
      <c r="D1253" s="324"/>
      <c r="E1253" s="311"/>
      <c r="F1253" s="311"/>
    </row>
    <row r="1254" spans="4:6" s="263" customFormat="1" ht="12.75">
      <c r="D1254" s="324"/>
      <c r="E1254" s="311"/>
      <c r="F1254" s="311"/>
    </row>
    <row r="1255" spans="4:6" s="263" customFormat="1" ht="12.75">
      <c r="D1255" s="324"/>
      <c r="E1255" s="311"/>
      <c r="F1255" s="311"/>
    </row>
    <row r="1256" spans="4:6" s="263" customFormat="1" ht="12.75">
      <c r="D1256" s="324"/>
      <c r="E1256" s="311"/>
      <c r="F1256" s="311"/>
    </row>
    <row r="1257" spans="4:6" s="263" customFormat="1" ht="12.75">
      <c r="D1257" s="324"/>
      <c r="E1257" s="311"/>
      <c r="F1257" s="311"/>
    </row>
    <row r="1258" spans="4:6" s="263" customFormat="1" ht="12.75">
      <c r="D1258" s="324"/>
      <c r="E1258" s="311"/>
      <c r="F1258" s="311"/>
    </row>
    <row r="1259" spans="4:6" s="263" customFormat="1" ht="12.75">
      <c r="D1259" s="324"/>
      <c r="E1259" s="311"/>
      <c r="F1259" s="311"/>
    </row>
    <row r="1260" spans="4:6" s="263" customFormat="1" ht="12.75">
      <c r="D1260" s="324"/>
      <c r="E1260" s="311"/>
      <c r="F1260" s="311"/>
    </row>
    <row r="1261" spans="4:6" s="263" customFormat="1" ht="12.75">
      <c r="D1261" s="324"/>
      <c r="E1261" s="311"/>
      <c r="F1261" s="311"/>
    </row>
    <row r="1262" spans="4:6" s="263" customFormat="1" ht="12.75">
      <c r="D1262" s="324"/>
      <c r="E1262" s="311"/>
      <c r="F1262" s="311"/>
    </row>
    <row r="1263" spans="4:6" s="263" customFormat="1" ht="12.75">
      <c r="D1263" s="324"/>
      <c r="E1263" s="311"/>
      <c r="F1263" s="311"/>
    </row>
    <row r="1264" spans="4:6" s="263" customFormat="1" ht="12.75">
      <c r="D1264" s="324"/>
      <c r="E1264" s="311"/>
      <c r="F1264" s="311"/>
    </row>
    <row r="1265" spans="4:6" s="263" customFormat="1" ht="12.75">
      <c r="D1265" s="324"/>
      <c r="E1265" s="311"/>
      <c r="F1265" s="311"/>
    </row>
    <row r="1266" spans="4:6" s="263" customFormat="1" ht="12.75">
      <c r="D1266" s="324"/>
      <c r="E1266" s="311"/>
      <c r="F1266" s="311"/>
    </row>
    <row r="1267" spans="4:6" s="263" customFormat="1" ht="12.75">
      <c r="D1267" s="324"/>
      <c r="E1267" s="311"/>
      <c r="F1267" s="311"/>
    </row>
    <row r="1268" spans="4:6" s="263" customFormat="1" ht="12.75">
      <c r="D1268" s="324"/>
      <c r="E1268" s="311"/>
      <c r="F1268" s="311"/>
    </row>
    <row r="1269" spans="4:6" s="263" customFormat="1" ht="12.75">
      <c r="D1269" s="324"/>
      <c r="E1269" s="311"/>
      <c r="F1269" s="311"/>
    </row>
    <row r="1270" spans="4:6" s="263" customFormat="1" ht="12.75">
      <c r="D1270" s="324"/>
      <c r="E1270" s="311"/>
      <c r="F1270" s="311"/>
    </row>
    <row r="1271" spans="4:6" s="263" customFormat="1" ht="12.75">
      <c r="D1271" s="324"/>
      <c r="E1271" s="311"/>
      <c r="F1271" s="311"/>
    </row>
    <row r="1272" spans="4:6" s="263" customFormat="1" ht="12.75">
      <c r="D1272" s="324"/>
      <c r="E1272" s="311"/>
      <c r="F1272" s="311"/>
    </row>
    <row r="1273" spans="4:6" s="263" customFormat="1" ht="12.75">
      <c r="D1273" s="324"/>
      <c r="E1273" s="311"/>
      <c r="F1273" s="311"/>
    </row>
    <row r="1274" spans="4:6" s="263" customFormat="1" ht="12.75">
      <c r="D1274" s="324"/>
      <c r="E1274" s="311"/>
      <c r="F1274" s="311"/>
    </row>
    <row r="1275" spans="4:6" s="263" customFormat="1" ht="12.75">
      <c r="D1275" s="324"/>
      <c r="E1275" s="311"/>
      <c r="F1275" s="311"/>
    </row>
    <row r="1276" spans="4:6" s="263" customFormat="1" ht="12.75">
      <c r="D1276" s="324"/>
      <c r="E1276" s="311"/>
      <c r="F1276" s="311"/>
    </row>
    <row r="1277" spans="4:6" s="263" customFormat="1" ht="12.75">
      <c r="D1277" s="324"/>
      <c r="E1277" s="311"/>
      <c r="F1277" s="311"/>
    </row>
    <row r="1278" spans="4:6" s="263" customFormat="1" ht="12.75">
      <c r="D1278" s="324"/>
      <c r="E1278" s="311"/>
      <c r="F1278" s="311"/>
    </row>
    <row r="1279" spans="4:6" s="263" customFormat="1" ht="12.75">
      <c r="D1279" s="324"/>
      <c r="E1279" s="311"/>
      <c r="F1279" s="311"/>
    </row>
    <row r="1280" spans="4:6" s="263" customFormat="1" ht="12.75">
      <c r="D1280" s="324"/>
      <c r="E1280" s="311"/>
      <c r="F1280" s="311"/>
    </row>
    <row r="1281" spans="4:6" s="263" customFormat="1" ht="12.75">
      <c r="D1281" s="324"/>
      <c r="E1281" s="311"/>
      <c r="F1281" s="311"/>
    </row>
    <row r="1282" spans="4:6" s="263" customFormat="1" ht="12.75">
      <c r="D1282" s="324"/>
      <c r="E1282" s="311"/>
      <c r="F1282" s="311"/>
    </row>
    <row r="1283" spans="4:6" s="263" customFormat="1" ht="12.75">
      <c r="D1283" s="324"/>
      <c r="E1283" s="311"/>
      <c r="F1283" s="311"/>
    </row>
    <row r="1284" spans="4:6" s="263" customFormat="1" ht="12.75">
      <c r="D1284" s="324"/>
      <c r="E1284" s="311"/>
      <c r="F1284" s="311"/>
    </row>
    <row r="1285" spans="4:6" s="263" customFormat="1" ht="12.75">
      <c r="D1285" s="324"/>
      <c r="E1285" s="311"/>
      <c r="F1285" s="311"/>
    </row>
    <row r="1286" spans="4:6" s="263" customFormat="1" ht="12.75">
      <c r="D1286" s="324"/>
      <c r="E1286" s="311"/>
      <c r="F1286" s="311"/>
    </row>
    <row r="1287" spans="4:6" s="263" customFormat="1" ht="12.75">
      <c r="D1287" s="324"/>
      <c r="E1287" s="311"/>
      <c r="F1287" s="311"/>
    </row>
    <row r="1288" spans="4:6" s="263" customFormat="1" ht="12.75">
      <c r="D1288" s="324"/>
      <c r="E1288" s="311"/>
      <c r="F1288" s="311"/>
    </row>
    <row r="1289" spans="4:6" s="263" customFormat="1" ht="12.75">
      <c r="D1289" s="324"/>
      <c r="E1289" s="311"/>
      <c r="F1289" s="311"/>
    </row>
    <row r="1290" spans="4:6" s="263" customFormat="1" ht="12.75">
      <c r="D1290" s="324"/>
      <c r="E1290" s="311"/>
      <c r="F1290" s="311"/>
    </row>
    <row r="1291" spans="4:6" s="263" customFormat="1" ht="12.75">
      <c r="D1291" s="324"/>
      <c r="E1291" s="311"/>
      <c r="F1291" s="311"/>
    </row>
    <row r="1292" spans="4:6" s="263" customFormat="1" ht="12.75">
      <c r="D1292" s="324"/>
      <c r="E1292" s="311"/>
      <c r="F1292" s="311"/>
    </row>
    <row r="1293" spans="4:6" s="263" customFormat="1" ht="12.75">
      <c r="D1293" s="324"/>
      <c r="E1293" s="311"/>
      <c r="F1293" s="311"/>
    </row>
    <row r="1294" spans="4:6" s="263" customFormat="1" ht="12.75">
      <c r="D1294" s="324"/>
      <c r="E1294" s="311"/>
      <c r="F1294" s="311"/>
    </row>
    <row r="1295" spans="4:6" s="263" customFormat="1" ht="12.75">
      <c r="D1295" s="324"/>
      <c r="E1295" s="311"/>
      <c r="F1295" s="311"/>
    </row>
    <row r="1296" spans="4:6" s="263" customFormat="1" ht="12.75">
      <c r="D1296" s="324"/>
      <c r="E1296" s="311"/>
      <c r="F1296" s="311"/>
    </row>
    <row r="1297" spans="4:6" s="263" customFormat="1" ht="12.75">
      <c r="D1297" s="324"/>
      <c r="E1297" s="311"/>
      <c r="F1297" s="311"/>
    </row>
    <row r="1298" spans="4:6" s="263" customFormat="1" ht="12.75">
      <c r="D1298" s="324"/>
      <c r="E1298" s="311"/>
      <c r="F1298" s="311"/>
    </row>
    <row r="1299" spans="4:6" s="263" customFormat="1" ht="12.75">
      <c r="D1299" s="324"/>
      <c r="E1299" s="311"/>
      <c r="F1299" s="311"/>
    </row>
    <row r="1300" spans="4:6" s="263" customFormat="1" ht="12.75">
      <c r="D1300" s="324"/>
      <c r="E1300" s="311"/>
      <c r="F1300" s="311"/>
    </row>
    <row r="1301" spans="4:6" s="263" customFormat="1" ht="12.75">
      <c r="D1301" s="324"/>
      <c r="E1301" s="311"/>
      <c r="F1301" s="311"/>
    </row>
    <row r="1302" spans="4:6" s="263" customFormat="1" ht="12.75">
      <c r="D1302" s="324"/>
      <c r="E1302" s="311"/>
      <c r="F1302" s="311"/>
    </row>
    <row r="1303" spans="4:6" s="263" customFormat="1" ht="12.75">
      <c r="D1303" s="324"/>
      <c r="E1303" s="311"/>
      <c r="F1303" s="311"/>
    </row>
    <row r="1304" spans="4:6" s="263" customFormat="1" ht="12.75">
      <c r="D1304" s="324"/>
      <c r="E1304" s="311"/>
      <c r="F1304" s="311"/>
    </row>
    <row r="1305" spans="4:6" s="263" customFormat="1" ht="12.75">
      <c r="D1305" s="324"/>
      <c r="E1305" s="311"/>
      <c r="F1305" s="311"/>
    </row>
    <row r="1306" spans="4:6" s="263" customFormat="1" ht="12.75">
      <c r="D1306" s="324"/>
      <c r="E1306" s="311"/>
      <c r="F1306" s="311"/>
    </row>
    <row r="1307" spans="4:6" s="263" customFormat="1" ht="12.75">
      <c r="D1307" s="324"/>
      <c r="E1307" s="311"/>
      <c r="F1307" s="311"/>
    </row>
    <row r="1308" spans="4:6" s="263" customFormat="1" ht="12.75">
      <c r="D1308" s="324"/>
      <c r="E1308" s="311"/>
      <c r="F1308" s="311"/>
    </row>
    <row r="1309" spans="4:6" s="263" customFormat="1" ht="12.75">
      <c r="D1309" s="324"/>
      <c r="E1309" s="311"/>
      <c r="F1309" s="311"/>
    </row>
    <row r="1310" spans="4:6" s="263" customFormat="1" ht="12.75">
      <c r="D1310" s="324"/>
      <c r="E1310" s="311"/>
      <c r="F1310" s="311"/>
    </row>
    <row r="1311" spans="4:6" s="263" customFormat="1" ht="12.75">
      <c r="D1311" s="324"/>
      <c r="E1311" s="311"/>
      <c r="F1311" s="311"/>
    </row>
    <row r="1312" spans="4:6" s="263" customFormat="1" ht="12.75">
      <c r="D1312" s="324"/>
      <c r="E1312" s="311"/>
      <c r="F1312" s="311"/>
    </row>
    <row r="1313" spans="4:6" s="263" customFormat="1" ht="12.75">
      <c r="D1313" s="324"/>
      <c r="E1313" s="311"/>
      <c r="F1313" s="311"/>
    </row>
    <row r="1314" spans="4:6" s="263" customFormat="1" ht="12.75">
      <c r="D1314" s="324"/>
      <c r="E1314" s="311"/>
      <c r="F1314" s="311"/>
    </row>
    <row r="1315" spans="4:6" s="263" customFormat="1" ht="12.75">
      <c r="D1315" s="324"/>
      <c r="E1315" s="311"/>
      <c r="F1315" s="311"/>
    </row>
    <row r="1316" spans="4:6" s="263" customFormat="1" ht="12.75">
      <c r="D1316" s="324"/>
      <c r="E1316" s="311"/>
      <c r="F1316" s="311"/>
    </row>
    <row r="1317" spans="4:6" s="263" customFormat="1" ht="12.75">
      <c r="D1317" s="324"/>
      <c r="E1317" s="311"/>
      <c r="F1317" s="311"/>
    </row>
    <row r="1318" spans="4:6" s="263" customFormat="1" ht="12.75">
      <c r="D1318" s="324"/>
      <c r="E1318" s="311"/>
      <c r="F1318" s="311"/>
    </row>
    <row r="1319" spans="4:6" s="263" customFormat="1" ht="12.75">
      <c r="D1319" s="324"/>
      <c r="E1319" s="311"/>
      <c r="F1319" s="311"/>
    </row>
    <row r="1320" spans="4:6" s="263" customFormat="1" ht="12.75">
      <c r="D1320" s="324"/>
      <c r="E1320" s="311"/>
      <c r="F1320" s="311"/>
    </row>
    <row r="1321" spans="4:6" s="263" customFormat="1" ht="12.75">
      <c r="D1321" s="324"/>
      <c r="E1321" s="311"/>
      <c r="F1321" s="311"/>
    </row>
    <row r="1322" spans="4:6" s="263" customFormat="1" ht="12.75">
      <c r="D1322" s="324"/>
      <c r="E1322" s="311"/>
      <c r="F1322" s="311"/>
    </row>
    <row r="1323" spans="4:6" s="263" customFormat="1" ht="12.75">
      <c r="D1323" s="324"/>
      <c r="E1323" s="311"/>
      <c r="F1323" s="311"/>
    </row>
    <row r="1324" spans="4:6" s="263" customFormat="1" ht="12.75">
      <c r="D1324" s="324"/>
      <c r="E1324" s="311"/>
      <c r="F1324" s="311"/>
    </row>
    <row r="1325" spans="4:6" s="263" customFormat="1" ht="12.75">
      <c r="D1325" s="324"/>
      <c r="E1325" s="311"/>
      <c r="F1325" s="311"/>
    </row>
    <row r="1326" spans="4:6" s="263" customFormat="1" ht="12.75">
      <c r="D1326" s="324"/>
      <c r="E1326" s="311"/>
      <c r="F1326" s="311"/>
    </row>
    <row r="1327" spans="4:6" s="263" customFormat="1" ht="12.75">
      <c r="D1327" s="324"/>
      <c r="E1327" s="311"/>
      <c r="F1327" s="311"/>
    </row>
    <row r="1328" spans="4:6" s="263" customFormat="1" ht="12.75">
      <c r="D1328" s="324"/>
      <c r="E1328" s="311"/>
      <c r="F1328" s="311"/>
    </row>
    <row r="1329" spans="4:6" s="263" customFormat="1" ht="12.75">
      <c r="D1329" s="324"/>
      <c r="E1329" s="311"/>
      <c r="F1329" s="311"/>
    </row>
    <row r="1330" spans="4:6" s="263" customFormat="1" ht="12.75">
      <c r="D1330" s="324"/>
      <c r="E1330" s="311"/>
      <c r="F1330" s="311"/>
    </row>
    <row r="1331" spans="4:6" s="263" customFormat="1" ht="12.75">
      <c r="D1331" s="324"/>
      <c r="E1331" s="311"/>
      <c r="F1331" s="311"/>
    </row>
    <row r="1332" spans="4:6" s="263" customFormat="1" ht="12.75">
      <c r="D1332" s="324"/>
      <c r="E1332" s="311"/>
      <c r="F1332" s="311"/>
    </row>
    <row r="1333" spans="4:6" s="263" customFormat="1" ht="12.75">
      <c r="D1333" s="324"/>
      <c r="E1333" s="311"/>
      <c r="F1333" s="311"/>
    </row>
    <row r="1334" spans="4:6" s="263" customFormat="1" ht="12.75">
      <c r="D1334" s="324"/>
      <c r="E1334" s="311"/>
      <c r="F1334" s="311"/>
    </row>
    <row r="1335" spans="4:6" s="263" customFormat="1" ht="12.75">
      <c r="D1335" s="324"/>
      <c r="E1335" s="311"/>
      <c r="F1335" s="311"/>
    </row>
    <row r="1336" spans="4:6" s="263" customFormat="1" ht="12.75">
      <c r="D1336" s="324"/>
      <c r="E1336" s="311"/>
      <c r="F1336" s="311"/>
    </row>
    <row r="1337" spans="4:6" s="263" customFormat="1" ht="12.75">
      <c r="D1337" s="324"/>
      <c r="E1337" s="311"/>
      <c r="F1337" s="311"/>
    </row>
    <row r="1338" spans="4:6" s="263" customFormat="1" ht="12.75">
      <c r="D1338" s="324"/>
      <c r="E1338" s="311"/>
      <c r="F1338" s="311"/>
    </row>
    <row r="1339" spans="4:6" s="263" customFormat="1" ht="12.75">
      <c r="D1339" s="324"/>
      <c r="E1339" s="311"/>
      <c r="F1339" s="311"/>
    </row>
    <row r="1340" spans="4:6" s="263" customFormat="1" ht="12.75">
      <c r="D1340" s="324"/>
      <c r="E1340" s="311"/>
      <c r="F1340" s="311"/>
    </row>
    <row r="1341" spans="4:6" s="263" customFormat="1" ht="12.75">
      <c r="D1341" s="324"/>
      <c r="E1341" s="311"/>
      <c r="F1341" s="311"/>
    </row>
    <row r="1342" spans="4:6" s="263" customFormat="1" ht="12.75">
      <c r="D1342" s="324"/>
      <c r="E1342" s="311"/>
      <c r="F1342" s="311"/>
    </row>
    <row r="1343" spans="4:6" s="263" customFormat="1" ht="12.75">
      <c r="D1343" s="324"/>
      <c r="E1343" s="311"/>
      <c r="F1343" s="311"/>
    </row>
    <row r="1344" spans="4:6" s="263" customFormat="1" ht="12.75">
      <c r="D1344" s="324"/>
      <c r="E1344" s="311"/>
      <c r="F1344" s="311"/>
    </row>
    <row r="1345" spans="4:6" s="263" customFormat="1" ht="12.75">
      <c r="D1345" s="324"/>
      <c r="E1345" s="311"/>
      <c r="F1345" s="311"/>
    </row>
    <row r="1346" spans="4:6" s="263" customFormat="1" ht="12.75">
      <c r="D1346" s="324"/>
      <c r="E1346" s="311"/>
      <c r="F1346" s="311"/>
    </row>
    <row r="1347" spans="4:6" s="263" customFormat="1" ht="12.75">
      <c r="D1347" s="324"/>
      <c r="E1347" s="311"/>
      <c r="F1347" s="311"/>
    </row>
    <row r="1348" spans="4:6" s="263" customFormat="1" ht="12.75">
      <c r="D1348" s="324"/>
      <c r="E1348" s="311"/>
      <c r="F1348" s="311"/>
    </row>
    <row r="1349" spans="4:6" s="263" customFormat="1" ht="12.75">
      <c r="D1349" s="324"/>
      <c r="E1349" s="311"/>
      <c r="F1349" s="311"/>
    </row>
    <row r="1350" spans="4:6" s="263" customFormat="1" ht="12.75">
      <c r="D1350" s="324"/>
      <c r="E1350" s="311"/>
      <c r="F1350" s="311"/>
    </row>
    <row r="1351" spans="4:6" s="263" customFormat="1" ht="12.75">
      <c r="D1351" s="324"/>
      <c r="E1351" s="311"/>
      <c r="F1351" s="311"/>
    </row>
    <row r="1352" spans="4:6" s="263" customFormat="1" ht="12.75">
      <c r="D1352" s="324"/>
      <c r="E1352" s="311"/>
      <c r="F1352" s="311"/>
    </row>
    <row r="1353" spans="4:6" s="263" customFormat="1" ht="12.75">
      <c r="D1353" s="324"/>
      <c r="E1353" s="311"/>
      <c r="F1353" s="311"/>
    </row>
    <row r="1354" spans="4:6" s="263" customFormat="1" ht="12.75">
      <c r="D1354" s="324"/>
      <c r="E1354" s="311"/>
      <c r="F1354" s="311"/>
    </row>
    <row r="1355" spans="4:6" s="263" customFormat="1" ht="12.75">
      <c r="D1355" s="324"/>
      <c r="E1355" s="311"/>
      <c r="F1355" s="311"/>
    </row>
    <row r="1356" spans="4:6" s="263" customFormat="1" ht="12.75">
      <c r="D1356" s="324"/>
      <c r="E1356" s="311"/>
      <c r="F1356" s="311"/>
    </row>
    <row r="1357" spans="4:6" s="263" customFormat="1" ht="12.75">
      <c r="D1357" s="324"/>
      <c r="E1357" s="311"/>
      <c r="F1357" s="311"/>
    </row>
    <row r="1358" spans="4:6" s="263" customFormat="1" ht="12.75">
      <c r="D1358" s="324"/>
      <c r="E1358" s="311"/>
      <c r="F1358" s="311"/>
    </row>
    <row r="1359" spans="4:6" s="263" customFormat="1" ht="12.75">
      <c r="D1359" s="324"/>
      <c r="E1359" s="311"/>
      <c r="F1359" s="311"/>
    </row>
    <row r="1360" spans="4:6" s="263" customFormat="1" ht="12.75">
      <c r="D1360" s="324"/>
      <c r="E1360" s="311"/>
      <c r="F1360" s="311"/>
    </row>
    <row r="1361" spans="4:6" s="263" customFormat="1" ht="12.75">
      <c r="D1361" s="324"/>
      <c r="E1361" s="311"/>
      <c r="F1361" s="311"/>
    </row>
    <row r="1362" spans="4:6" s="263" customFormat="1" ht="12.75">
      <c r="D1362" s="324"/>
      <c r="E1362" s="311"/>
      <c r="F1362" s="311"/>
    </row>
    <row r="1363" spans="4:6" s="263" customFormat="1" ht="12.75">
      <c r="D1363" s="324"/>
      <c r="E1363" s="311"/>
      <c r="F1363" s="311"/>
    </row>
    <row r="1364" spans="4:6" s="263" customFormat="1" ht="12.75">
      <c r="D1364" s="324"/>
      <c r="E1364" s="311"/>
      <c r="F1364" s="311"/>
    </row>
    <row r="1365" spans="4:6" s="263" customFormat="1" ht="12.75">
      <c r="D1365" s="324"/>
      <c r="E1365" s="311"/>
      <c r="F1365" s="311"/>
    </row>
    <row r="1366" spans="4:6" s="263" customFormat="1" ht="12.75">
      <c r="D1366" s="324"/>
      <c r="E1366" s="311"/>
      <c r="F1366" s="311"/>
    </row>
    <row r="1367" spans="4:6" s="263" customFormat="1" ht="12.75">
      <c r="D1367" s="324"/>
      <c r="E1367" s="311"/>
      <c r="F1367" s="311"/>
    </row>
    <row r="1368" spans="4:6" s="263" customFormat="1" ht="12.75">
      <c r="D1368" s="324"/>
      <c r="E1368" s="311"/>
      <c r="F1368" s="311"/>
    </row>
    <row r="1369" spans="4:6" s="263" customFormat="1" ht="12.75">
      <c r="D1369" s="324"/>
      <c r="E1369" s="311"/>
      <c r="F1369" s="311"/>
    </row>
    <row r="1370" spans="4:6" s="263" customFormat="1" ht="12.75">
      <c r="D1370" s="324"/>
      <c r="E1370" s="311"/>
      <c r="F1370" s="311"/>
    </row>
    <row r="1371" spans="4:6" s="263" customFormat="1" ht="12.75">
      <c r="D1371" s="324"/>
      <c r="E1371" s="311"/>
      <c r="F1371" s="311"/>
    </row>
    <row r="1372" spans="4:6" s="263" customFormat="1" ht="12.75">
      <c r="D1372" s="324"/>
      <c r="E1372" s="311"/>
      <c r="F1372" s="311"/>
    </row>
    <row r="1373" spans="4:6" s="263" customFormat="1" ht="12.75">
      <c r="D1373" s="324"/>
      <c r="E1373" s="311"/>
      <c r="F1373" s="311"/>
    </row>
    <row r="1374" spans="4:6" s="263" customFormat="1" ht="12.75">
      <c r="D1374" s="324"/>
      <c r="E1374" s="311"/>
      <c r="F1374" s="311"/>
    </row>
    <row r="1375" spans="4:6" s="263" customFormat="1" ht="12.75">
      <c r="D1375" s="324"/>
      <c r="E1375" s="311"/>
      <c r="F1375" s="311"/>
    </row>
    <row r="1376" spans="4:6" s="263" customFormat="1" ht="12.75">
      <c r="D1376" s="324"/>
      <c r="E1376" s="311"/>
      <c r="F1376" s="311"/>
    </row>
    <row r="1377" spans="4:6" s="263" customFormat="1" ht="12.75">
      <c r="D1377" s="324"/>
      <c r="E1377" s="311"/>
      <c r="F1377" s="311"/>
    </row>
    <row r="1378" spans="4:6" s="263" customFormat="1" ht="12.75">
      <c r="D1378" s="324"/>
      <c r="E1378" s="311"/>
      <c r="F1378" s="311"/>
    </row>
    <row r="1379" spans="4:6" s="263" customFormat="1" ht="12.75">
      <c r="D1379" s="324"/>
      <c r="E1379" s="311"/>
      <c r="F1379" s="311"/>
    </row>
    <row r="1380" spans="4:6" s="263" customFormat="1" ht="12.75">
      <c r="D1380" s="324"/>
      <c r="E1380" s="311"/>
      <c r="F1380" s="311"/>
    </row>
    <row r="1381" spans="4:6" s="263" customFormat="1" ht="12.75">
      <c r="D1381" s="324"/>
      <c r="E1381" s="311"/>
      <c r="F1381" s="311"/>
    </row>
    <row r="1382" spans="4:6" s="263" customFormat="1" ht="12.75">
      <c r="D1382" s="324"/>
      <c r="E1382" s="311"/>
      <c r="F1382" s="311"/>
    </row>
    <row r="1383" spans="4:6" s="263" customFormat="1" ht="12.75">
      <c r="D1383" s="324"/>
      <c r="E1383" s="311"/>
      <c r="F1383" s="311"/>
    </row>
    <row r="1384" spans="4:6" s="263" customFormat="1" ht="12.75">
      <c r="D1384" s="324"/>
      <c r="E1384" s="311"/>
      <c r="F1384" s="311"/>
    </row>
    <row r="1385" spans="4:6" s="263" customFormat="1" ht="12.75">
      <c r="D1385" s="324"/>
      <c r="E1385" s="311"/>
      <c r="F1385" s="311"/>
    </row>
    <row r="1386" spans="4:6" s="263" customFormat="1" ht="12.75">
      <c r="D1386" s="324"/>
      <c r="E1386" s="311"/>
      <c r="F1386" s="311"/>
    </row>
    <row r="1387" spans="4:6" s="263" customFormat="1" ht="12.75">
      <c r="D1387" s="324"/>
      <c r="E1387" s="311"/>
      <c r="F1387" s="311"/>
    </row>
    <row r="1388" spans="4:6" s="263" customFormat="1" ht="12.75">
      <c r="D1388" s="324"/>
      <c r="E1388" s="311"/>
      <c r="F1388" s="311"/>
    </row>
    <row r="1389" spans="4:6" s="263" customFormat="1" ht="12.75">
      <c r="D1389" s="324"/>
      <c r="E1389" s="311"/>
      <c r="F1389" s="311"/>
    </row>
    <row r="1390" spans="4:6" s="263" customFormat="1" ht="12.75">
      <c r="D1390" s="324"/>
      <c r="E1390" s="311"/>
      <c r="F1390" s="311"/>
    </row>
    <row r="1391" spans="4:6" s="263" customFormat="1" ht="12.75">
      <c r="D1391" s="324"/>
      <c r="E1391" s="311"/>
      <c r="F1391" s="311"/>
    </row>
    <row r="1392" spans="4:6" s="263" customFormat="1" ht="12.75">
      <c r="D1392" s="324"/>
      <c r="E1392" s="311"/>
      <c r="F1392" s="311"/>
    </row>
    <row r="1393" spans="4:6" s="263" customFormat="1" ht="12.75">
      <c r="D1393" s="324"/>
      <c r="E1393" s="311"/>
      <c r="F1393" s="311"/>
    </row>
    <row r="1394" spans="4:6" s="263" customFormat="1" ht="12.75">
      <c r="D1394" s="324"/>
      <c r="E1394" s="311"/>
      <c r="F1394" s="311"/>
    </row>
    <row r="1395" spans="4:6" s="263" customFormat="1" ht="12.75">
      <c r="D1395" s="324"/>
      <c r="E1395" s="311"/>
      <c r="F1395" s="311"/>
    </row>
    <row r="1396" spans="4:6" s="263" customFormat="1" ht="12.75">
      <c r="D1396" s="324"/>
      <c r="E1396" s="311"/>
      <c r="F1396" s="311"/>
    </row>
    <row r="1397" spans="4:6" s="263" customFormat="1" ht="12.75">
      <c r="D1397" s="324"/>
      <c r="E1397" s="311"/>
      <c r="F1397" s="311"/>
    </row>
    <row r="1398" spans="4:6" s="263" customFormat="1" ht="12.75">
      <c r="D1398" s="324"/>
      <c r="E1398" s="311"/>
      <c r="F1398" s="311"/>
    </row>
    <row r="1399" spans="4:6" s="263" customFormat="1" ht="12.75">
      <c r="D1399" s="324"/>
      <c r="E1399" s="311"/>
      <c r="F1399" s="311"/>
    </row>
    <row r="1400" spans="4:6" s="263" customFormat="1" ht="12.75">
      <c r="D1400" s="324"/>
      <c r="E1400" s="311"/>
      <c r="F1400" s="311"/>
    </row>
    <row r="1401" spans="4:6" s="263" customFormat="1" ht="12.75">
      <c r="D1401" s="324"/>
      <c r="E1401" s="311"/>
      <c r="F1401" s="311"/>
    </row>
    <row r="1402" spans="4:6" s="263" customFormat="1" ht="12.75">
      <c r="D1402" s="324"/>
      <c r="E1402" s="311"/>
      <c r="F1402" s="311"/>
    </row>
    <row r="1403" spans="4:6" s="263" customFormat="1" ht="12.75">
      <c r="D1403" s="324"/>
      <c r="E1403" s="311"/>
      <c r="F1403" s="311"/>
    </row>
    <row r="1404" spans="4:6" s="263" customFormat="1" ht="12.75">
      <c r="D1404" s="324"/>
      <c r="E1404" s="311"/>
      <c r="F1404" s="311"/>
    </row>
    <row r="1405" spans="4:6" s="263" customFormat="1" ht="12.75">
      <c r="D1405" s="324"/>
      <c r="E1405" s="311"/>
      <c r="F1405" s="311"/>
    </row>
    <row r="1406" spans="4:6" s="263" customFormat="1" ht="12.75">
      <c r="D1406" s="324"/>
      <c r="E1406" s="311"/>
      <c r="F1406" s="311"/>
    </row>
    <row r="1407" spans="4:6" s="263" customFormat="1" ht="12.75">
      <c r="D1407" s="324"/>
      <c r="E1407" s="311"/>
      <c r="F1407" s="311"/>
    </row>
    <row r="1408" spans="4:6" s="263" customFormat="1" ht="12.75">
      <c r="D1408" s="324"/>
      <c r="E1408" s="311"/>
      <c r="F1408" s="311"/>
    </row>
    <row r="1409" spans="4:6" s="263" customFormat="1" ht="12.75">
      <c r="D1409" s="324"/>
      <c r="E1409" s="311"/>
      <c r="F1409" s="311"/>
    </row>
    <row r="1410" spans="4:6" s="263" customFormat="1" ht="12.75">
      <c r="D1410" s="324"/>
      <c r="E1410" s="311"/>
      <c r="F1410" s="311"/>
    </row>
    <row r="1411" spans="4:6" s="263" customFormat="1" ht="12.75">
      <c r="D1411" s="324"/>
      <c r="E1411" s="311"/>
      <c r="F1411" s="311"/>
    </row>
    <row r="1412" spans="4:6" s="263" customFormat="1" ht="12.75">
      <c r="D1412" s="324"/>
      <c r="E1412" s="311"/>
      <c r="F1412" s="311"/>
    </row>
    <row r="1413" spans="4:6" s="263" customFormat="1" ht="12.75">
      <c r="D1413" s="324"/>
      <c r="E1413" s="311"/>
      <c r="F1413" s="311"/>
    </row>
    <row r="1414" spans="4:6" s="263" customFormat="1" ht="12.75">
      <c r="D1414" s="324"/>
      <c r="E1414" s="311"/>
      <c r="F1414" s="311"/>
    </row>
    <row r="1415" spans="4:6" s="263" customFormat="1" ht="12.75">
      <c r="D1415" s="324"/>
      <c r="E1415" s="311"/>
      <c r="F1415" s="311"/>
    </row>
    <row r="1416" spans="4:6" s="263" customFormat="1" ht="12.75">
      <c r="D1416" s="324"/>
      <c r="E1416" s="311"/>
      <c r="F1416" s="311"/>
    </row>
    <row r="1417" spans="4:6" s="263" customFormat="1" ht="12.75">
      <c r="D1417" s="324"/>
      <c r="E1417" s="311"/>
      <c r="F1417" s="311"/>
    </row>
    <row r="1418" spans="4:6" s="263" customFormat="1" ht="12.75">
      <c r="D1418" s="324"/>
      <c r="E1418" s="311"/>
      <c r="F1418" s="311"/>
    </row>
    <row r="1419" spans="4:6" s="263" customFormat="1" ht="12.75">
      <c r="D1419" s="324"/>
      <c r="E1419" s="311"/>
      <c r="F1419" s="311"/>
    </row>
    <row r="1420" spans="4:6" s="263" customFormat="1" ht="12.75">
      <c r="D1420" s="324"/>
      <c r="E1420" s="311"/>
      <c r="F1420" s="311"/>
    </row>
    <row r="1421" spans="4:6" s="263" customFormat="1" ht="12.75">
      <c r="D1421" s="324"/>
      <c r="E1421" s="311"/>
      <c r="F1421" s="311"/>
    </row>
    <row r="1422" spans="4:6" s="263" customFormat="1" ht="12.75">
      <c r="D1422" s="324"/>
      <c r="E1422" s="311"/>
      <c r="F1422" s="311"/>
    </row>
    <row r="1423" spans="4:6" s="263" customFormat="1" ht="12.75">
      <c r="D1423" s="324"/>
      <c r="E1423" s="311"/>
      <c r="F1423" s="311"/>
    </row>
    <row r="1424" spans="4:6" s="263" customFormat="1" ht="12.75">
      <c r="D1424" s="324"/>
      <c r="E1424" s="311"/>
      <c r="F1424" s="311"/>
    </row>
    <row r="1425" spans="4:6" s="263" customFormat="1" ht="12.75">
      <c r="D1425" s="324"/>
      <c r="E1425" s="311"/>
      <c r="F1425" s="311"/>
    </row>
    <row r="1426" spans="4:6" s="263" customFormat="1" ht="12.75">
      <c r="D1426" s="324"/>
      <c r="E1426" s="311"/>
      <c r="F1426" s="311"/>
    </row>
    <row r="1427" spans="4:6" s="263" customFormat="1" ht="12.75">
      <c r="D1427" s="324"/>
      <c r="E1427" s="311"/>
      <c r="F1427" s="311"/>
    </row>
    <row r="1428" spans="4:6" s="263" customFormat="1" ht="12.75">
      <c r="D1428" s="324"/>
      <c r="E1428" s="311"/>
      <c r="F1428" s="311"/>
    </row>
    <row r="1429" spans="4:6" s="263" customFormat="1" ht="12.75">
      <c r="D1429" s="324"/>
      <c r="E1429" s="311"/>
      <c r="F1429" s="311"/>
    </row>
    <row r="1430" spans="4:6" s="263" customFormat="1" ht="12.75">
      <c r="D1430" s="324"/>
      <c r="E1430" s="311"/>
      <c r="F1430" s="311"/>
    </row>
    <row r="1431" spans="4:6" s="263" customFormat="1" ht="12.75">
      <c r="D1431" s="324"/>
      <c r="E1431" s="311"/>
      <c r="F1431" s="311"/>
    </row>
    <row r="1432" spans="4:6" s="263" customFormat="1" ht="12.75">
      <c r="D1432" s="324"/>
      <c r="E1432" s="311"/>
      <c r="F1432" s="311"/>
    </row>
    <row r="1433" spans="4:6" s="263" customFormat="1" ht="12.75">
      <c r="D1433" s="324"/>
      <c r="E1433" s="311"/>
      <c r="F1433" s="311"/>
    </row>
    <row r="1434" spans="4:6" s="263" customFormat="1" ht="12.75">
      <c r="D1434" s="324"/>
      <c r="E1434" s="311"/>
      <c r="F1434" s="311"/>
    </row>
    <row r="1435" spans="4:6" s="263" customFormat="1" ht="12.75">
      <c r="D1435" s="324"/>
      <c r="E1435" s="311"/>
      <c r="F1435" s="311"/>
    </row>
    <row r="1436" spans="4:6" s="263" customFormat="1" ht="12.75">
      <c r="D1436" s="324"/>
      <c r="E1436" s="311"/>
      <c r="F1436" s="311"/>
    </row>
    <row r="1437" spans="4:6" s="263" customFormat="1" ht="12.75">
      <c r="D1437" s="324"/>
      <c r="E1437" s="311"/>
      <c r="F1437" s="311"/>
    </row>
    <row r="1438" spans="4:6" s="263" customFormat="1" ht="12.75">
      <c r="D1438" s="324"/>
      <c r="E1438" s="311"/>
      <c r="F1438" s="311"/>
    </row>
    <row r="1439" spans="4:6" s="263" customFormat="1" ht="12.75">
      <c r="D1439" s="324"/>
      <c r="E1439" s="311"/>
      <c r="F1439" s="311"/>
    </row>
    <row r="1440" spans="4:6" s="263" customFormat="1" ht="12.75">
      <c r="D1440" s="324"/>
      <c r="E1440" s="311"/>
      <c r="F1440" s="311"/>
    </row>
    <row r="1441" spans="4:6" s="263" customFormat="1" ht="12.75">
      <c r="D1441" s="324"/>
      <c r="E1441" s="311"/>
      <c r="F1441" s="311"/>
    </row>
    <row r="1442" spans="4:6" s="263" customFormat="1" ht="12.75">
      <c r="D1442" s="324"/>
      <c r="E1442" s="311"/>
      <c r="F1442" s="311"/>
    </row>
    <row r="1443" spans="4:6" s="263" customFormat="1" ht="12.75">
      <c r="D1443" s="324"/>
      <c r="E1443" s="311"/>
      <c r="F1443" s="311"/>
    </row>
    <row r="1444" spans="4:6" s="263" customFormat="1" ht="12.75">
      <c r="D1444" s="324"/>
      <c r="E1444" s="311"/>
      <c r="F1444" s="311"/>
    </row>
    <row r="1445" spans="4:6" s="263" customFormat="1" ht="12.75">
      <c r="D1445" s="324"/>
      <c r="E1445" s="311"/>
      <c r="F1445" s="311"/>
    </row>
    <row r="1446" spans="4:6" s="263" customFormat="1" ht="12.75">
      <c r="D1446" s="324"/>
      <c r="E1446" s="311"/>
      <c r="F1446" s="311"/>
    </row>
    <row r="1447" spans="4:6" s="263" customFormat="1" ht="12.75">
      <c r="D1447" s="324"/>
      <c r="E1447" s="311"/>
      <c r="F1447" s="311"/>
    </row>
    <row r="1448" spans="4:6" s="263" customFormat="1" ht="12.75">
      <c r="D1448" s="324"/>
      <c r="E1448" s="311"/>
      <c r="F1448" s="311"/>
    </row>
    <row r="1449" spans="4:6" s="263" customFormat="1" ht="12.75">
      <c r="D1449" s="324"/>
      <c r="E1449" s="311"/>
      <c r="F1449" s="311"/>
    </row>
    <row r="1450" spans="4:6" s="263" customFormat="1" ht="12.75">
      <c r="D1450" s="324"/>
      <c r="E1450" s="311"/>
      <c r="F1450" s="311"/>
    </row>
    <row r="1451" spans="4:6" s="263" customFormat="1" ht="12.75">
      <c r="D1451" s="324"/>
      <c r="E1451" s="311"/>
      <c r="F1451" s="311"/>
    </row>
    <row r="1452" spans="4:6" s="263" customFormat="1" ht="12.75">
      <c r="D1452" s="324"/>
      <c r="E1452" s="311"/>
      <c r="F1452" s="311"/>
    </row>
    <row r="1453" spans="4:6" s="263" customFormat="1" ht="12.75">
      <c r="D1453" s="324"/>
      <c r="E1453" s="311"/>
      <c r="F1453" s="311"/>
    </row>
    <row r="1454" spans="4:6" s="263" customFormat="1" ht="12.75">
      <c r="D1454" s="324"/>
      <c r="E1454" s="311"/>
      <c r="F1454" s="311"/>
    </row>
    <row r="1455" spans="4:6" s="263" customFormat="1" ht="12.75">
      <c r="D1455" s="324"/>
      <c r="E1455" s="311"/>
      <c r="F1455" s="311"/>
    </row>
    <row r="1456" spans="4:6" s="263" customFormat="1" ht="12.75">
      <c r="D1456" s="324"/>
      <c r="E1456" s="311"/>
      <c r="F1456" s="311"/>
    </row>
    <row r="1457" spans="4:6" s="263" customFormat="1" ht="12.75">
      <c r="D1457" s="324"/>
      <c r="E1457" s="311"/>
      <c r="F1457" s="311"/>
    </row>
    <row r="1458" spans="4:6" s="263" customFormat="1" ht="12.75">
      <c r="D1458" s="324"/>
      <c r="E1458" s="311"/>
      <c r="F1458" s="311"/>
    </row>
    <row r="1459" spans="4:6" s="263" customFormat="1" ht="12.75">
      <c r="D1459" s="324"/>
      <c r="E1459" s="311"/>
      <c r="F1459" s="311"/>
    </row>
    <row r="1460" spans="4:6" s="263" customFormat="1" ht="12.75">
      <c r="D1460" s="324"/>
      <c r="E1460" s="311"/>
      <c r="F1460" s="311"/>
    </row>
    <row r="1461" spans="4:6" s="263" customFormat="1" ht="12.75">
      <c r="D1461" s="324"/>
      <c r="E1461" s="311"/>
      <c r="F1461" s="311"/>
    </row>
    <row r="1462" spans="4:6" s="263" customFormat="1" ht="12.75">
      <c r="D1462" s="324"/>
      <c r="E1462" s="311"/>
      <c r="F1462" s="311"/>
    </row>
    <row r="1463" spans="4:6" s="263" customFormat="1" ht="12.75">
      <c r="D1463" s="324"/>
      <c r="E1463" s="311"/>
      <c r="F1463" s="311"/>
    </row>
    <row r="1464" spans="4:6" s="263" customFormat="1" ht="12.75">
      <c r="D1464" s="324"/>
      <c r="E1464" s="311"/>
      <c r="F1464" s="311"/>
    </row>
    <row r="1465" spans="4:6" s="263" customFormat="1" ht="12.75">
      <c r="D1465" s="324"/>
      <c r="E1465" s="311"/>
      <c r="F1465" s="311"/>
    </row>
    <row r="1466" spans="4:6" s="263" customFormat="1" ht="12.75">
      <c r="D1466" s="324"/>
      <c r="E1466" s="311"/>
      <c r="F1466" s="311"/>
    </row>
    <row r="1467" spans="4:6" s="263" customFormat="1" ht="12.75">
      <c r="D1467" s="324"/>
      <c r="E1467" s="311"/>
      <c r="F1467" s="311"/>
    </row>
    <row r="1468" spans="4:6" s="263" customFormat="1" ht="12.75">
      <c r="D1468" s="324"/>
      <c r="E1468" s="311"/>
      <c r="F1468" s="311"/>
    </row>
    <row r="1469" spans="4:6" s="263" customFormat="1" ht="12.75">
      <c r="D1469" s="324"/>
      <c r="E1469" s="311"/>
      <c r="F1469" s="311"/>
    </row>
    <row r="1470" spans="4:6" s="263" customFormat="1" ht="12.75">
      <c r="D1470" s="324"/>
      <c r="E1470" s="311"/>
      <c r="F1470" s="311"/>
    </row>
    <row r="1471" spans="4:6" s="263" customFormat="1" ht="12.75">
      <c r="D1471" s="324"/>
      <c r="E1471" s="311"/>
      <c r="F1471" s="311"/>
    </row>
    <row r="1472" spans="4:6" s="263" customFormat="1" ht="12.75">
      <c r="D1472" s="324"/>
      <c r="E1472" s="311"/>
      <c r="F1472" s="311"/>
    </row>
    <row r="1473" spans="4:6" s="263" customFormat="1" ht="12.75">
      <c r="D1473" s="324"/>
      <c r="E1473" s="311"/>
      <c r="F1473" s="311"/>
    </row>
    <row r="1474" spans="4:6" s="263" customFormat="1" ht="12.75">
      <c r="D1474" s="324"/>
      <c r="E1474" s="311"/>
      <c r="F1474" s="311"/>
    </row>
    <row r="1475" spans="4:6" s="263" customFormat="1" ht="12.75">
      <c r="D1475" s="324"/>
      <c r="E1475" s="311"/>
      <c r="F1475" s="311"/>
    </row>
    <row r="1476" spans="4:6" s="263" customFormat="1" ht="12.75">
      <c r="D1476" s="324"/>
      <c r="E1476" s="311"/>
      <c r="F1476" s="311"/>
    </row>
    <row r="1477" spans="4:6" s="263" customFormat="1" ht="12.75">
      <c r="D1477" s="324"/>
      <c r="E1477" s="311"/>
      <c r="F1477" s="311"/>
    </row>
    <row r="1478" spans="4:6" s="263" customFormat="1" ht="12.75">
      <c r="D1478" s="324"/>
      <c r="E1478" s="311"/>
      <c r="F1478" s="311"/>
    </row>
    <row r="1479" spans="4:6" s="263" customFormat="1" ht="12.75">
      <c r="D1479" s="324"/>
      <c r="E1479" s="311"/>
      <c r="F1479" s="311"/>
    </row>
    <row r="1480" spans="4:6" s="263" customFormat="1" ht="12.75">
      <c r="D1480" s="324"/>
      <c r="E1480" s="311"/>
      <c r="F1480" s="311"/>
    </row>
    <row r="1481" spans="4:6" s="263" customFormat="1" ht="12.75">
      <c r="D1481" s="324"/>
      <c r="E1481" s="311"/>
      <c r="F1481" s="311"/>
    </row>
    <row r="1482" spans="4:6" s="263" customFormat="1" ht="12.75">
      <c r="D1482" s="324"/>
      <c r="E1482" s="311"/>
      <c r="F1482" s="311"/>
    </row>
    <row r="1483" spans="4:6" s="263" customFormat="1" ht="12.75">
      <c r="D1483" s="324"/>
      <c r="E1483" s="311"/>
      <c r="F1483" s="311"/>
    </row>
    <row r="1484" spans="4:6" s="263" customFormat="1" ht="12.75">
      <c r="D1484" s="324"/>
      <c r="E1484" s="311"/>
      <c r="F1484" s="311"/>
    </row>
    <row r="1485" spans="4:6" s="263" customFormat="1" ht="12.75">
      <c r="D1485" s="324"/>
      <c r="E1485" s="311"/>
      <c r="F1485" s="311"/>
    </row>
    <row r="1486" spans="4:6" s="263" customFormat="1" ht="12.75">
      <c r="D1486" s="324"/>
      <c r="E1486" s="311"/>
      <c r="F1486" s="311"/>
    </row>
    <row r="1487" spans="4:6" s="263" customFormat="1" ht="12.75">
      <c r="D1487" s="324"/>
      <c r="E1487" s="311"/>
      <c r="F1487" s="311"/>
    </row>
    <row r="1488" spans="4:6" s="263" customFormat="1" ht="12.75">
      <c r="D1488" s="324"/>
      <c r="E1488" s="311"/>
      <c r="F1488" s="311"/>
    </row>
    <row r="1489" spans="4:6" s="263" customFormat="1" ht="12.75">
      <c r="D1489" s="324"/>
      <c r="E1489" s="311"/>
      <c r="F1489" s="311"/>
    </row>
    <row r="1490" spans="4:6" s="263" customFormat="1" ht="12.75">
      <c r="D1490" s="324"/>
      <c r="E1490" s="311"/>
      <c r="F1490" s="311"/>
    </row>
    <row r="1491" spans="4:6" s="263" customFormat="1" ht="12.75">
      <c r="D1491" s="324"/>
      <c r="E1491" s="311"/>
      <c r="F1491" s="311"/>
    </row>
    <row r="1492" spans="4:6" s="263" customFormat="1" ht="12.75">
      <c r="D1492" s="324"/>
      <c r="E1492" s="311"/>
      <c r="F1492" s="311"/>
    </row>
    <row r="1493" spans="4:6" s="263" customFormat="1" ht="12.75">
      <c r="D1493" s="324"/>
      <c r="E1493" s="311"/>
      <c r="F1493" s="311"/>
    </row>
    <row r="1494" spans="4:6" s="263" customFormat="1" ht="12.75">
      <c r="D1494" s="324"/>
      <c r="E1494" s="311"/>
      <c r="F1494" s="311"/>
    </row>
    <row r="1495" spans="4:6" s="263" customFormat="1" ht="12.75">
      <c r="D1495" s="324"/>
      <c r="E1495" s="311"/>
      <c r="F1495" s="311"/>
    </row>
    <row r="1496" spans="4:6" s="263" customFormat="1" ht="12.75">
      <c r="D1496" s="324"/>
      <c r="E1496" s="311"/>
      <c r="F1496" s="311"/>
    </row>
    <row r="1497" spans="4:6" s="263" customFormat="1" ht="12.75">
      <c r="D1497" s="324"/>
      <c r="E1497" s="311"/>
      <c r="F1497" s="311"/>
    </row>
    <row r="1498" spans="4:6" s="263" customFormat="1" ht="12.75">
      <c r="D1498" s="324"/>
      <c r="E1498" s="311"/>
      <c r="F1498" s="311"/>
    </row>
    <row r="1499" spans="4:6" s="263" customFormat="1" ht="12.75">
      <c r="D1499" s="324"/>
      <c r="E1499" s="311"/>
      <c r="F1499" s="311"/>
    </row>
    <row r="1500" spans="4:6" s="263" customFormat="1" ht="12.75">
      <c r="D1500" s="324"/>
      <c r="E1500" s="311"/>
      <c r="F1500" s="311"/>
    </row>
    <row r="1501" spans="4:6" s="263" customFormat="1" ht="12.75">
      <c r="D1501" s="324"/>
      <c r="E1501" s="311"/>
      <c r="F1501" s="311"/>
    </row>
    <row r="1502" spans="4:6" s="263" customFormat="1" ht="12.75">
      <c r="D1502" s="324"/>
      <c r="E1502" s="311"/>
      <c r="F1502" s="311"/>
    </row>
    <row r="1503" spans="4:6" s="263" customFormat="1" ht="12.75">
      <c r="D1503" s="324"/>
      <c r="E1503" s="311"/>
      <c r="F1503" s="311"/>
    </row>
    <row r="1504" spans="4:6" s="263" customFormat="1" ht="12.75">
      <c r="D1504" s="324"/>
      <c r="E1504" s="311"/>
      <c r="F1504" s="311"/>
    </row>
    <row r="1505" spans="4:6" s="263" customFormat="1" ht="12.75">
      <c r="D1505" s="324"/>
      <c r="E1505" s="311"/>
      <c r="F1505" s="311"/>
    </row>
    <row r="1506" spans="4:6" s="263" customFormat="1" ht="12.75">
      <c r="D1506" s="324"/>
      <c r="E1506" s="311"/>
      <c r="F1506" s="311"/>
    </row>
    <row r="1507" spans="4:6" s="263" customFormat="1" ht="12.75">
      <c r="D1507" s="324"/>
      <c r="E1507" s="311"/>
      <c r="F1507" s="311"/>
    </row>
    <row r="1508" spans="4:6" s="263" customFormat="1" ht="12.75">
      <c r="D1508" s="324"/>
      <c r="E1508" s="311"/>
      <c r="F1508" s="311"/>
    </row>
    <row r="1509" spans="4:6" s="263" customFormat="1" ht="12.75">
      <c r="D1509" s="324"/>
      <c r="E1509" s="311"/>
      <c r="F1509" s="311"/>
    </row>
    <row r="1510" spans="4:6" s="263" customFormat="1" ht="12.75">
      <c r="D1510" s="324"/>
      <c r="E1510" s="311"/>
      <c r="F1510" s="311"/>
    </row>
    <row r="1511" spans="4:6" s="263" customFormat="1" ht="12.75">
      <c r="D1511" s="324"/>
      <c r="E1511" s="311"/>
      <c r="F1511" s="311"/>
    </row>
    <row r="1512" spans="4:6" s="263" customFormat="1" ht="12.75">
      <c r="D1512" s="324"/>
      <c r="E1512" s="311"/>
      <c r="F1512" s="311"/>
    </row>
    <row r="1513" spans="4:6" s="263" customFormat="1" ht="12.75">
      <c r="D1513" s="324"/>
      <c r="E1513" s="311"/>
      <c r="F1513" s="311"/>
    </row>
    <row r="1514" spans="4:6" s="263" customFormat="1" ht="12.75">
      <c r="D1514" s="324"/>
      <c r="E1514" s="311"/>
      <c r="F1514" s="311"/>
    </row>
    <row r="1515" spans="4:6" s="263" customFormat="1" ht="12.75">
      <c r="D1515" s="324"/>
      <c r="E1515" s="311"/>
      <c r="F1515" s="311"/>
    </row>
    <row r="1516" spans="4:6" s="263" customFormat="1" ht="12.75">
      <c r="D1516" s="324"/>
      <c r="E1516" s="311"/>
      <c r="F1516" s="311"/>
    </row>
    <row r="1517" spans="4:6" s="263" customFormat="1" ht="12.75">
      <c r="D1517" s="324"/>
      <c r="E1517" s="311"/>
      <c r="F1517" s="311"/>
    </row>
    <row r="1518" spans="4:6" s="263" customFormat="1" ht="12.75">
      <c r="D1518" s="324"/>
      <c r="E1518" s="311"/>
      <c r="F1518" s="311"/>
    </row>
    <row r="1519" spans="4:6" s="263" customFormat="1" ht="12.75">
      <c r="D1519" s="324"/>
      <c r="E1519" s="311"/>
      <c r="F1519" s="311"/>
    </row>
    <row r="1520" spans="4:6" s="263" customFormat="1" ht="12.75">
      <c r="D1520" s="324"/>
      <c r="E1520" s="311"/>
      <c r="F1520" s="311"/>
    </row>
    <row r="1521" spans="4:6" s="263" customFormat="1" ht="12.75">
      <c r="D1521" s="324"/>
      <c r="E1521" s="311"/>
      <c r="F1521" s="311"/>
    </row>
    <row r="1522" spans="4:6" s="263" customFormat="1" ht="12.75">
      <c r="D1522" s="324"/>
      <c r="E1522" s="311"/>
      <c r="F1522" s="311"/>
    </row>
    <row r="1523" spans="4:6" s="263" customFormat="1" ht="12.75">
      <c r="D1523" s="324"/>
      <c r="E1523" s="311"/>
      <c r="F1523" s="311"/>
    </row>
    <row r="1524" spans="4:6" s="263" customFormat="1" ht="12.75">
      <c r="D1524" s="324"/>
      <c r="E1524" s="311"/>
      <c r="F1524" s="311"/>
    </row>
    <row r="1525" spans="4:6" s="263" customFormat="1" ht="12.75">
      <c r="D1525" s="324"/>
      <c r="E1525" s="311"/>
      <c r="F1525" s="311"/>
    </row>
    <row r="1526" spans="4:6" s="263" customFormat="1" ht="12.75">
      <c r="D1526" s="324"/>
      <c r="E1526" s="311"/>
      <c r="F1526" s="311"/>
    </row>
    <row r="1527" spans="4:6" s="263" customFormat="1" ht="12.75">
      <c r="D1527" s="324"/>
      <c r="E1527" s="311"/>
      <c r="F1527" s="311"/>
    </row>
    <row r="1528" spans="4:6" s="263" customFormat="1" ht="12.75">
      <c r="D1528" s="324"/>
      <c r="E1528" s="311"/>
      <c r="F1528" s="311"/>
    </row>
    <row r="1529" spans="4:6" s="263" customFormat="1" ht="12.75">
      <c r="D1529" s="324"/>
      <c r="E1529" s="311"/>
      <c r="F1529" s="311"/>
    </row>
    <row r="1530" spans="4:6" s="263" customFormat="1" ht="12.75">
      <c r="D1530" s="324"/>
      <c r="E1530" s="311"/>
      <c r="F1530" s="311"/>
    </row>
    <row r="1531" spans="4:6" s="263" customFormat="1" ht="12.75">
      <c r="D1531" s="324"/>
      <c r="E1531" s="311"/>
      <c r="F1531" s="311"/>
    </row>
    <row r="1532" spans="4:6" s="263" customFormat="1" ht="12.75">
      <c r="D1532" s="324"/>
      <c r="E1532" s="311"/>
      <c r="F1532" s="311"/>
    </row>
    <row r="1533" spans="4:6" s="263" customFormat="1" ht="12.75">
      <c r="D1533" s="324"/>
      <c r="E1533" s="311"/>
      <c r="F1533" s="311"/>
    </row>
    <row r="1534" spans="4:6" s="263" customFormat="1" ht="12.75">
      <c r="D1534" s="324"/>
      <c r="E1534" s="311"/>
      <c r="F1534" s="311"/>
    </row>
    <row r="1535" spans="4:6" s="263" customFormat="1" ht="12.75">
      <c r="D1535" s="324"/>
      <c r="E1535" s="311"/>
      <c r="F1535" s="311"/>
    </row>
    <row r="1536" spans="4:6" s="263" customFormat="1" ht="12.75">
      <c r="D1536" s="324"/>
      <c r="E1536" s="311"/>
      <c r="F1536" s="311"/>
    </row>
    <row r="1537" spans="4:6" s="263" customFormat="1" ht="12.75">
      <c r="D1537" s="324"/>
      <c r="E1537" s="311"/>
      <c r="F1537" s="311"/>
    </row>
    <row r="1538" spans="4:6" s="263" customFormat="1" ht="12.75">
      <c r="D1538" s="324"/>
      <c r="E1538" s="311"/>
      <c r="F1538" s="311"/>
    </row>
    <row r="1539" spans="4:6" s="263" customFormat="1" ht="12.75">
      <c r="D1539" s="324"/>
      <c r="E1539" s="311"/>
      <c r="F1539" s="311"/>
    </row>
    <row r="1540" spans="4:6" s="263" customFormat="1" ht="12.75">
      <c r="D1540" s="324"/>
      <c r="E1540" s="311"/>
      <c r="F1540" s="311"/>
    </row>
    <row r="1541" spans="4:6" s="263" customFormat="1" ht="12.75">
      <c r="D1541" s="324"/>
      <c r="E1541" s="311"/>
      <c r="F1541" s="311"/>
    </row>
    <row r="1542" spans="4:6" s="263" customFormat="1" ht="12.75">
      <c r="D1542" s="324"/>
      <c r="E1542" s="311"/>
      <c r="F1542" s="311"/>
    </row>
    <row r="1543" spans="4:6" s="263" customFormat="1" ht="12.75">
      <c r="D1543" s="324"/>
      <c r="E1543" s="311"/>
      <c r="F1543" s="311"/>
    </row>
    <row r="1544" spans="4:6" s="263" customFormat="1" ht="12.75">
      <c r="D1544" s="324"/>
      <c r="E1544" s="311"/>
      <c r="F1544" s="311"/>
    </row>
    <row r="1545" spans="4:6" s="263" customFormat="1" ht="12.75">
      <c r="D1545" s="324"/>
      <c r="E1545" s="311"/>
      <c r="F1545" s="311"/>
    </row>
    <row r="1546" spans="4:6" s="263" customFormat="1" ht="12.75">
      <c r="D1546" s="324"/>
      <c r="E1546" s="311"/>
      <c r="F1546" s="311"/>
    </row>
    <row r="1547" spans="4:6" s="263" customFormat="1" ht="12.75">
      <c r="D1547" s="324"/>
      <c r="E1547" s="311"/>
      <c r="F1547" s="311"/>
    </row>
    <row r="1548" spans="4:6" s="263" customFormat="1" ht="12.75">
      <c r="D1548" s="324"/>
      <c r="E1548" s="311"/>
      <c r="F1548" s="311"/>
    </row>
    <row r="1549" spans="4:6" s="263" customFormat="1" ht="12.75">
      <c r="D1549" s="324"/>
      <c r="E1549" s="311"/>
      <c r="F1549" s="311"/>
    </row>
    <row r="1550" spans="4:6" s="263" customFormat="1" ht="12.75">
      <c r="D1550" s="324"/>
      <c r="E1550" s="311"/>
      <c r="F1550" s="311"/>
    </row>
    <row r="1551" spans="4:6" s="263" customFormat="1" ht="12.75">
      <c r="D1551" s="324"/>
      <c r="E1551" s="311"/>
      <c r="F1551" s="311"/>
    </row>
    <row r="1552" spans="4:6" s="263" customFormat="1" ht="12.75">
      <c r="D1552" s="324"/>
      <c r="E1552" s="311"/>
      <c r="F1552" s="311"/>
    </row>
    <row r="1553" spans="4:6" s="263" customFormat="1" ht="12.75">
      <c r="D1553" s="324"/>
      <c r="E1553" s="311"/>
      <c r="F1553" s="311"/>
    </row>
    <row r="1554" spans="4:6" s="263" customFormat="1" ht="12.75">
      <c r="D1554" s="324"/>
      <c r="E1554" s="311"/>
      <c r="F1554" s="311"/>
    </row>
    <row r="1555" spans="4:6" s="263" customFormat="1" ht="12.75">
      <c r="D1555" s="324"/>
      <c r="E1555" s="311"/>
      <c r="F1555" s="311"/>
    </row>
    <row r="1556" spans="4:6" s="263" customFormat="1" ht="12.75">
      <c r="D1556" s="324"/>
      <c r="E1556" s="311"/>
      <c r="F1556" s="311"/>
    </row>
    <row r="1557" spans="4:6" s="263" customFormat="1" ht="12.75">
      <c r="D1557" s="324"/>
      <c r="E1557" s="311"/>
      <c r="F1557" s="311"/>
    </row>
    <row r="1558" spans="4:6" s="263" customFormat="1" ht="12.75">
      <c r="D1558" s="324"/>
      <c r="E1558" s="311"/>
      <c r="F1558" s="311"/>
    </row>
    <row r="1559" spans="4:6" s="263" customFormat="1" ht="12.75">
      <c r="D1559" s="324"/>
      <c r="E1559" s="311"/>
      <c r="F1559" s="311"/>
    </row>
    <row r="1560" spans="4:6" s="263" customFormat="1" ht="12.75">
      <c r="D1560" s="324"/>
      <c r="E1560" s="311"/>
      <c r="F1560" s="311"/>
    </row>
    <row r="1561" spans="4:6" s="263" customFormat="1" ht="12.75">
      <c r="D1561" s="324"/>
      <c r="E1561" s="311"/>
      <c r="F1561" s="311"/>
    </row>
    <row r="1562" spans="4:6" s="263" customFormat="1" ht="12.75">
      <c r="D1562" s="324"/>
      <c r="E1562" s="311"/>
      <c r="F1562" s="311"/>
    </row>
    <row r="1563" spans="4:6" s="263" customFormat="1" ht="12.75">
      <c r="D1563" s="324"/>
      <c r="E1563" s="311"/>
      <c r="F1563" s="311"/>
    </row>
    <row r="1564" spans="4:6" s="263" customFormat="1" ht="12.75">
      <c r="D1564" s="324"/>
      <c r="E1564" s="311"/>
      <c r="F1564" s="311"/>
    </row>
    <row r="1565" spans="4:6" s="263" customFormat="1" ht="12.75">
      <c r="D1565" s="324"/>
      <c r="E1565" s="311"/>
      <c r="F1565" s="311"/>
    </row>
    <row r="1566" spans="4:6" s="263" customFormat="1" ht="12.75">
      <c r="D1566" s="324"/>
      <c r="E1566" s="311"/>
      <c r="F1566" s="311"/>
    </row>
    <row r="1567" spans="4:6" s="263" customFormat="1" ht="12.75">
      <c r="D1567" s="324"/>
      <c r="E1567" s="311"/>
      <c r="F1567" s="311"/>
    </row>
    <row r="1568" spans="4:6" s="263" customFormat="1" ht="12.75">
      <c r="D1568" s="324"/>
      <c r="E1568" s="311"/>
      <c r="F1568" s="311"/>
    </row>
    <row r="1569" spans="4:6" s="263" customFormat="1" ht="12.75">
      <c r="D1569" s="324"/>
      <c r="E1569" s="311"/>
      <c r="F1569" s="311"/>
    </row>
    <row r="1570" spans="4:6" s="263" customFormat="1" ht="12.75">
      <c r="D1570" s="324"/>
      <c r="E1570" s="311"/>
      <c r="F1570" s="311"/>
    </row>
    <row r="1571" spans="4:6" s="263" customFormat="1" ht="12.75">
      <c r="D1571" s="324"/>
      <c r="E1571" s="311"/>
      <c r="F1571" s="311"/>
    </row>
    <row r="1572" spans="4:6" s="263" customFormat="1" ht="12.75">
      <c r="D1572" s="324"/>
      <c r="E1572" s="311"/>
      <c r="F1572" s="311"/>
    </row>
    <row r="1573" spans="4:6" s="263" customFormat="1" ht="12.75">
      <c r="D1573" s="324"/>
      <c r="E1573" s="311"/>
      <c r="F1573" s="311"/>
    </row>
    <row r="1574" spans="4:6" s="263" customFormat="1" ht="12.75">
      <c r="D1574" s="324"/>
      <c r="E1574" s="311"/>
      <c r="F1574" s="311"/>
    </row>
    <row r="1575" spans="4:6" s="263" customFormat="1" ht="12.75">
      <c r="D1575" s="324"/>
      <c r="E1575" s="311"/>
      <c r="F1575" s="311"/>
    </row>
    <row r="1576" spans="4:6" s="263" customFormat="1" ht="12.75">
      <c r="D1576" s="324"/>
      <c r="E1576" s="311"/>
      <c r="F1576" s="311"/>
    </row>
    <row r="1577" spans="4:6" s="263" customFormat="1" ht="12.75">
      <c r="D1577" s="324"/>
      <c r="E1577" s="311"/>
      <c r="F1577" s="311"/>
    </row>
    <row r="1578" spans="4:6" s="263" customFormat="1" ht="12.75">
      <c r="D1578" s="324"/>
      <c r="E1578" s="311"/>
      <c r="F1578" s="311"/>
    </row>
    <row r="1579" spans="4:6" s="263" customFormat="1" ht="12.75">
      <c r="D1579" s="324"/>
      <c r="E1579" s="311"/>
      <c r="F1579" s="311"/>
    </row>
    <row r="1580" spans="4:6" s="263" customFormat="1" ht="12.75">
      <c r="D1580" s="324"/>
      <c r="E1580" s="311"/>
      <c r="F1580" s="311"/>
    </row>
  </sheetData>
  <sheetProtection/>
  <mergeCells count="1">
    <mergeCell ref="E5:F5"/>
  </mergeCells>
  <printOptions/>
  <pageMargins left="0.7086614173228347" right="0.2362204724409449" top="0.4724409448818898" bottom="0.4724409448818898" header="0.35433070866141736" footer="0.1968503937007874"/>
  <pageSetup horizontalDpi="600" verticalDpi="600" orientation="portrait" paperSize="9" scale="58" r:id="rId1"/>
  <headerFooter alignWithMargins="0">
    <oddFooter>&amp;C&amp;"Times New Roman,Normal"&amp;16 7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70" zoomScaleNormal="70" zoomScalePageLayoutView="0" workbookViewId="0" topLeftCell="A5">
      <selection activeCell="L14" sqref="L14"/>
    </sheetView>
  </sheetViews>
  <sheetFormatPr defaultColWidth="9.140625" defaultRowHeight="12.75"/>
  <cols>
    <col min="1" max="1" width="1.57421875" style="194" customWidth="1"/>
    <col min="2" max="2" width="7.140625" style="194" customWidth="1"/>
    <col min="3" max="3" width="97.8515625" style="194" customWidth="1"/>
    <col min="4" max="4" width="18.7109375" style="262" customWidth="1"/>
    <col min="5" max="5" width="18.7109375" style="194" customWidth="1"/>
    <col min="6" max="6" width="12.421875" style="194" customWidth="1"/>
    <col min="7" max="7" width="11.8515625" style="194" bestFit="1" customWidth="1"/>
    <col min="8" max="9" width="10.421875" style="194" customWidth="1"/>
    <col min="10" max="10" width="12.8515625" style="194" customWidth="1"/>
    <col min="11" max="11" width="9.421875" style="194" customWidth="1"/>
    <col min="12" max="13" width="12.8515625" style="194" customWidth="1"/>
    <col min="14" max="14" width="10.8515625" style="194" customWidth="1"/>
    <col min="15" max="15" width="13.28125" style="194" customWidth="1"/>
    <col min="16" max="16" width="9.57421875" style="194" customWidth="1"/>
    <col min="17" max="17" width="9.140625" style="194" customWidth="1"/>
    <col min="18" max="18" width="14.28125" style="194" bestFit="1" customWidth="1"/>
    <col min="19" max="16384" width="9.140625" style="194" customWidth="1"/>
  </cols>
  <sheetData>
    <row r="1" spans="1:4" ht="12.75">
      <c r="A1" s="192"/>
      <c r="B1" s="192"/>
      <c r="C1" s="192"/>
      <c r="D1" s="193"/>
    </row>
    <row r="2" spans="1:4" ht="12.75">
      <c r="A2" s="192"/>
      <c r="B2" s="192"/>
      <c r="C2" s="192"/>
      <c r="D2" s="193"/>
    </row>
    <row r="3" spans="1:6" ht="20.25">
      <c r="A3" s="195" t="s">
        <v>237</v>
      </c>
      <c r="B3" s="196"/>
      <c r="C3" s="197"/>
      <c r="D3" s="198"/>
      <c r="E3" s="199"/>
      <c r="F3" s="192"/>
    </row>
    <row r="4" spans="1:6" ht="18.75">
      <c r="A4" s="200" t="s">
        <v>582</v>
      </c>
      <c r="B4" s="201"/>
      <c r="C4" s="202"/>
      <c r="D4" s="202"/>
      <c r="E4" s="203"/>
      <c r="F4" s="192"/>
    </row>
    <row r="5" spans="1:6" ht="18.75">
      <c r="A5" s="200" t="s">
        <v>442</v>
      </c>
      <c r="B5" s="204"/>
      <c r="C5" s="202"/>
      <c r="D5" s="202"/>
      <c r="E5" s="203"/>
      <c r="F5" s="192"/>
    </row>
    <row r="6" spans="1:13" ht="15.75">
      <c r="A6" s="205"/>
      <c r="B6" s="206"/>
      <c r="C6" s="206"/>
      <c r="D6" s="207"/>
      <c r="E6" s="208"/>
      <c r="F6" s="192"/>
      <c r="J6" s="373"/>
      <c r="K6" s="373"/>
      <c r="L6" s="373"/>
      <c r="M6" s="373"/>
    </row>
    <row r="7" spans="1:6" ht="17.25" customHeight="1">
      <c r="A7" s="209"/>
      <c r="B7" s="210"/>
      <c r="C7" s="211"/>
      <c r="D7" s="622" t="s">
        <v>283</v>
      </c>
      <c r="E7" s="623"/>
      <c r="F7" s="192"/>
    </row>
    <row r="8" spans="1:6" ht="8.25" customHeight="1">
      <c r="A8" s="205"/>
      <c r="B8" s="206"/>
      <c r="C8" s="212"/>
      <c r="D8" s="213"/>
      <c r="E8" s="214"/>
      <c r="F8" s="192"/>
    </row>
    <row r="9" spans="1:6" ht="20.25" customHeight="1">
      <c r="A9" s="205"/>
      <c r="B9" s="215"/>
      <c r="C9" s="216" t="s">
        <v>443</v>
      </c>
      <c r="D9" s="217" t="s">
        <v>0</v>
      </c>
      <c r="E9" s="218" t="s">
        <v>528</v>
      </c>
      <c r="F9" s="192"/>
    </row>
    <row r="10" spans="1:6" ht="20.25" customHeight="1">
      <c r="A10" s="205"/>
      <c r="B10" s="215"/>
      <c r="C10" s="216"/>
      <c r="D10" s="219" t="s">
        <v>586</v>
      </c>
      <c r="E10" s="220" t="s">
        <v>573</v>
      </c>
      <c r="F10" s="192"/>
    </row>
    <row r="11" spans="1:6" ht="15.75">
      <c r="A11" s="205"/>
      <c r="B11" s="206"/>
      <c r="C11" s="221"/>
      <c r="D11" s="219" t="str">
        <f>+a!F9</f>
        <v>31 Mart 2023</v>
      </c>
      <c r="E11" s="220" t="str">
        <f>'gt'!F9</f>
        <v>31 Mart 2022</v>
      </c>
      <c r="F11" s="192"/>
    </row>
    <row r="12" spans="1:14" ht="18" customHeight="1">
      <c r="A12" s="222"/>
      <c r="B12" s="223"/>
      <c r="C12" s="224"/>
      <c r="D12" s="225"/>
      <c r="E12" s="226"/>
      <c r="F12" s="192"/>
      <c r="I12" s="192"/>
      <c r="J12" s="584"/>
      <c r="K12" s="584"/>
      <c r="L12" s="584"/>
      <c r="M12" s="584"/>
      <c r="N12" s="584"/>
    </row>
    <row r="13" spans="1:21" s="234" customFormat="1" ht="15.75">
      <c r="A13" s="227"/>
      <c r="B13" s="228" t="s">
        <v>10</v>
      </c>
      <c r="C13" s="229" t="s">
        <v>444</v>
      </c>
      <c r="D13" s="230">
        <f>+'gt'!E71</f>
        <v>15452557</v>
      </c>
      <c r="E13" s="231">
        <f>+'gt'!F71</f>
        <v>8262614</v>
      </c>
      <c r="F13" s="192"/>
      <c r="G13" s="194"/>
      <c r="H13" s="194"/>
      <c r="I13" s="590"/>
      <c r="J13" s="585"/>
      <c r="K13" s="561"/>
      <c r="L13" s="561"/>
      <c r="M13" s="585"/>
      <c r="N13" s="572"/>
      <c r="Q13" s="572"/>
      <c r="S13" s="572"/>
      <c r="U13" s="572"/>
    </row>
    <row r="14" spans="1:17" ht="15.75">
      <c r="A14" s="235"/>
      <c r="B14" s="236" t="s">
        <v>15</v>
      </c>
      <c r="C14" s="229" t="s">
        <v>445</v>
      </c>
      <c r="D14" s="230">
        <f>D15+D21</f>
        <v>5919665</v>
      </c>
      <c r="E14" s="231">
        <f>E15+E21</f>
        <v>9733263</v>
      </c>
      <c r="F14" s="192"/>
      <c r="I14" s="590"/>
      <c r="J14" s="586"/>
      <c r="K14" s="561"/>
      <c r="L14" s="561"/>
      <c r="M14" s="586"/>
      <c r="N14" s="572"/>
      <c r="O14" s="234"/>
      <c r="Q14" s="572"/>
    </row>
    <row r="15" spans="1:18" ht="15.75">
      <c r="A15" s="235"/>
      <c r="B15" s="237" t="s">
        <v>36</v>
      </c>
      <c r="C15" s="229" t="s">
        <v>446</v>
      </c>
      <c r="D15" s="238">
        <f>SUM(D16:D20)</f>
        <v>4923417</v>
      </c>
      <c r="E15" s="239">
        <f>SUM(E16:E20)</f>
        <v>1254157</v>
      </c>
      <c r="F15" s="192"/>
      <c r="I15" s="590"/>
      <c r="J15" s="586"/>
      <c r="K15" s="561"/>
      <c r="L15" s="561"/>
      <c r="M15" s="586"/>
      <c r="N15" s="572"/>
      <c r="O15" s="234"/>
      <c r="Q15" s="572"/>
      <c r="R15" s="373"/>
    </row>
    <row r="16" spans="1:17" ht="15.75">
      <c r="A16" s="235"/>
      <c r="B16" s="240" t="s">
        <v>54</v>
      </c>
      <c r="C16" s="241" t="s">
        <v>447</v>
      </c>
      <c r="D16" s="242">
        <v>1534593</v>
      </c>
      <c r="E16" s="243">
        <v>1362724</v>
      </c>
      <c r="F16" s="192"/>
      <c r="I16" s="590"/>
      <c r="J16" s="587"/>
      <c r="K16" s="561"/>
      <c r="L16" s="561"/>
      <c r="M16" s="587"/>
      <c r="N16" s="572"/>
      <c r="O16" s="234"/>
      <c r="Q16" s="572"/>
    </row>
    <row r="17" spans="1:17" ht="15.75" customHeight="1">
      <c r="A17" s="235"/>
      <c r="B17" s="240" t="s">
        <v>55</v>
      </c>
      <c r="C17" s="241" t="s">
        <v>448</v>
      </c>
      <c r="D17" s="242">
        <v>0</v>
      </c>
      <c r="E17" s="243">
        <v>0</v>
      </c>
      <c r="F17" s="192"/>
      <c r="I17" s="590"/>
      <c r="J17" s="587"/>
      <c r="K17" s="561"/>
      <c r="L17" s="561"/>
      <c r="M17" s="587"/>
      <c r="N17" s="572"/>
      <c r="O17" s="234"/>
      <c r="Q17" s="572"/>
    </row>
    <row r="18" spans="1:17" ht="15.75">
      <c r="A18" s="235"/>
      <c r="B18" s="240" t="s">
        <v>56</v>
      </c>
      <c r="C18" s="241" t="s">
        <v>384</v>
      </c>
      <c r="D18" s="242">
        <v>0</v>
      </c>
      <c r="E18" s="243">
        <v>65</v>
      </c>
      <c r="F18" s="192"/>
      <c r="I18" s="590"/>
      <c r="J18" s="587"/>
      <c r="K18" s="561"/>
      <c r="L18" s="561"/>
      <c r="M18" s="587"/>
      <c r="N18" s="572"/>
      <c r="O18" s="234"/>
      <c r="Q18" s="572"/>
    </row>
    <row r="19" spans="1:17" ht="15.75" customHeight="1">
      <c r="A19" s="235"/>
      <c r="B19" s="244" t="s">
        <v>284</v>
      </c>
      <c r="C19" s="245" t="s">
        <v>449</v>
      </c>
      <c r="D19" s="242">
        <v>264199</v>
      </c>
      <c r="E19" s="243">
        <v>57518</v>
      </c>
      <c r="F19" s="192"/>
      <c r="I19" s="590"/>
      <c r="J19" s="588"/>
      <c r="K19" s="561"/>
      <c r="L19" s="561"/>
      <c r="M19" s="588"/>
      <c r="N19" s="572"/>
      <c r="Q19" s="572"/>
    </row>
    <row r="20" spans="1:17" ht="15.75">
      <c r="A20" s="235"/>
      <c r="B20" s="240" t="s">
        <v>290</v>
      </c>
      <c r="C20" s="241" t="s">
        <v>450</v>
      </c>
      <c r="D20" s="242">
        <v>3124625</v>
      </c>
      <c r="E20" s="243">
        <v>-166150</v>
      </c>
      <c r="F20" s="192"/>
      <c r="I20" s="590"/>
      <c r="J20" s="587"/>
      <c r="K20" s="561"/>
      <c r="L20" s="561"/>
      <c r="M20" s="587"/>
      <c r="N20" s="572"/>
      <c r="Q20" s="572"/>
    </row>
    <row r="21" spans="1:18" ht="16.5" customHeight="1">
      <c r="A21" s="235"/>
      <c r="B21" s="246" t="s">
        <v>37</v>
      </c>
      <c r="C21" s="229" t="s">
        <v>451</v>
      </c>
      <c r="D21" s="230">
        <f>SUM(D22:D27)</f>
        <v>996248</v>
      </c>
      <c r="E21" s="231">
        <f>SUM(E22:E27)</f>
        <v>8479106</v>
      </c>
      <c r="F21" s="192"/>
      <c r="I21" s="590"/>
      <c r="J21" s="586"/>
      <c r="K21" s="561"/>
      <c r="L21" s="561"/>
      <c r="M21" s="586"/>
      <c r="N21" s="572"/>
      <c r="Q21" s="572"/>
      <c r="R21" s="373"/>
    </row>
    <row r="22" spans="1:17" ht="16.5" customHeight="1">
      <c r="A22" s="235"/>
      <c r="B22" s="240" t="s">
        <v>161</v>
      </c>
      <c r="C22" s="241" t="s">
        <v>452</v>
      </c>
      <c r="D22" s="242">
        <v>962444</v>
      </c>
      <c r="E22" s="243">
        <v>1308671</v>
      </c>
      <c r="F22" s="192"/>
      <c r="I22" s="590"/>
      <c r="J22" s="587"/>
      <c r="K22" s="561"/>
      <c r="L22" s="561"/>
      <c r="M22" s="587"/>
      <c r="N22" s="572"/>
      <c r="Q22" s="572"/>
    </row>
    <row r="23" spans="1:18" ht="31.5">
      <c r="A23" s="235"/>
      <c r="B23" s="240" t="s">
        <v>162</v>
      </c>
      <c r="C23" s="241" t="s">
        <v>387</v>
      </c>
      <c r="D23" s="242">
        <v>528777</v>
      </c>
      <c r="E23" s="243">
        <v>9522350</v>
      </c>
      <c r="F23" s="192"/>
      <c r="I23" s="590"/>
      <c r="J23" s="587"/>
      <c r="K23" s="561"/>
      <c r="L23" s="561"/>
      <c r="M23" s="587"/>
      <c r="N23" s="572"/>
      <c r="Q23" s="572"/>
      <c r="R23" s="573"/>
    </row>
    <row r="24" spans="1:18" ht="15" customHeight="1">
      <c r="A24" s="235"/>
      <c r="B24" s="240" t="s">
        <v>453</v>
      </c>
      <c r="C24" s="241" t="s">
        <v>454</v>
      </c>
      <c r="D24" s="242">
        <v>39231</v>
      </c>
      <c r="E24" s="243">
        <v>485290</v>
      </c>
      <c r="F24" s="192"/>
      <c r="I24" s="590"/>
      <c r="J24" s="587"/>
      <c r="K24" s="561"/>
      <c r="L24" s="561"/>
      <c r="M24" s="589"/>
      <c r="N24" s="572"/>
      <c r="Q24" s="572"/>
      <c r="R24" s="573"/>
    </row>
    <row r="25" spans="1:18" s="234" customFormat="1" ht="15.75">
      <c r="A25" s="227"/>
      <c r="B25" s="240" t="s">
        <v>455</v>
      </c>
      <c r="C25" s="241" t="s">
        <v>456</v>
      </c>
      <c r="D25" s="242">
        <v>-464138</v>
      </c>
      <c r="E25" s="243">
        <v>-643594</v>
      </c>
      <c r="F25" s="192"/>
      <c r="G25" s="194"/>
      <c r="H25" s="194"/>
      <c r="I25" s="590"/>
      <c r="J25" s="587"/>
      <c r="K25" s="561"/>
      <c r="L25" s="561"/>
      <c r="M25" s="589"/>
      <c r="N25" s="572"/>
      <c r="Q25" s="572"/>
      <c r="R25" s="573"/>
    </row>
    <row r="26" spans="1:18" ht="15.75">
      <c r="A26" s="235"/>
      <c r="B26" s="240" t="s">
        <v>457</v>
      </c>
      <c r="C26" s="241" t="s">
        <v>458</v>
      </c>
      <c r="D26" s="247">
        <v>-23606</v>
      </c>
      <c r="E26" s="243">
        <v>0</v>
      </c>
      <c r="F26" s="192"/>
      <c r="I26" s="590"/>
      <c r="J26" s="587"/>
      <c r="K26" s="561"/>
      <c r="L26" s="561"/>
      <c r="M26" s="589"/>
      <c r="N26" s="572"/>
      <c r="Q26" s="572"/>
      <c r="R26" s="573"/>
    </row>
    <row r="27" spans="1:17" ht="15.75">
      <c r="A27" s="235"/>
      <c r="B27" s="240" t="s">
        <v>459</v>
      </c>
      <c r="C27" s="241" t="s">
        <v>460</v>
      </c>
      <c r="D27" s="248">
        <v>-46460</v>
      </c>
      <c r="E27" s="243">
        <v>-2193611</v>
      </c>
      <c r="F27" s="192"/>
      <c r="I27" s="590"/>
      <c r="J27" s="587"/>
      <c r="K27" s="561"/>
      <c r="L27" s="561"/>
      <c r="M27" s="589"/>
      <c r="N27" s="572"/>
      <c r="Q27" s="572"/>
    </row>
    <row r="28" spans="1:18" ht="15.75">
      <c r="A28" s="235"/>
      <c r="B28" s="228" t="s">
        <v>14</v>
      </c>
      <c r="C28" s="250" t="s">
        <v>461</v>
      </c>
      <c r="D28" s="251">
        <f>D13+D14</f>
        <v>21372222</v>
      </c>
      <c r="E28" s="252">
        <f>E13+E14</f>
        <v>17995877</v>
      </c>
      <c r="F28" s="192"/>
      <c r="I28" s="590"/>
      <c r="J28" s="587"/>
      <c r="K28" s="561"/>
      <c r="L28" s="561"/>
      <c r="M28" s="586"/>
      <c r="N28" s="572"/>
      <c r="Q28" s="572"/>
      <c r="R28" s="373"/>
    </row>
    <row r="29" spans="1:14" ht="15.75">
      <c r="A29" s="235"/>
      <c r="B29" s="253"/>
      <c r="C29" s="254"/>
      <c r="D29" s="248"/>
      <c r="E29" s="249"/>
      <c r="F29" s="192"/>
      <c r="I29" s="233"/>
      <c r="J29" s="587"/>
      <c r="K29" s="561"/>
      <c r="L29" s="233"/>
      <c r="M29" s="233"/>
      <c r="N29" s="233"/>
    </row>
    <row r="30" spans="1:14" s="234" customFormat="1" ht="18.75" customHeight="1">
      <c r="A30" s="255"/>
      <c r="B30" s="256"/>
      <c r="C30" s="257"/>
      <c r="D30" s="258"/>
      <c r="E30" s="259"/>
      <c r="F30" s="192"/>
      <c r="G30" s="194"/>
      <c r="H30" s="194"/>
      <c r="J30" s="587"/>
      <c r="K30" s="561"/>
      <c r="L30" s="233"/>
      <c r="M30" s="233"/>
      <c r="N30" s="232"/>
    </row>
    <row r="31" spans="4:11" ht="15.75">
      <c r="D31" s="192"/>
      <c r="E31" s="192"/>
      <c r="F31" s="192"/>
      <c r="J31" s="587"/>
      <c r="K31" s="561"/>
    </row>
    <row r="32" spans="2:6" ht="18.75">
      <c r="B32" s="260" t="s">
        <v>246</v>
      </c>
      <c r="D32" s="192"/>
      <c r="E32" s="192"/>
      <c r="F32" s="192"/>
    </row>
    <row r="33" spans="4:6" ht="12.75">
      <c r="D33" s="192"/>
      <c r="E33" s="192"/>
      <c r="F33" s="192"/>
    </row>
    <row r="34" ht="12.75">
      <c r="D34" s="194"/>
    </row>
    <row r="35" ht="12.75">
      <c r="D35" s="194"/>
    </row>
    <row r="36" ht="12.75">
      <c r="D36" s="194"/>
    </row>
    <row r="37" ht="12.75">
      <c r="D37" s="194"/>
    </row>
    <row r="38" ht="12.75">
      <c r="D38" s="194"/>
    </row>
    <row r="39" ht="12.75">
      <c r="D39" s="194"/>
    </row>
    <row r="40" ht="12.75">
      <c r="D40" s="261"/>
    </row>
    <row r="41" ht="12.75">
      <c r="D41" s="261"/>
    </row>
    <row r="42" ht="12.75">
      <c r="D42" s="261"/>
    </row>
    <row r="43" ht="12.75">
      <c r="D43" s="261"/>
    </row>
    <row r="44" ht="12.75">
      <c r="D44" s="261"/>
    </row>
    <row r="45" ht="12.75">
      <c r="D45" s="261"/>
    </row>
    <row r="46" ht="12.75">
      <c r="D46" s="261"/>
    </row>
    <row r="47" ht="12.75">
      <c r="D47" s="261"/>
    </row>
    <row r="48" ht="12.75">
      <c r="D48" s="261"/>
    </row>
    <row r="49" ht="12.75">
      <c r="D49" s="261"/>
    </row>
    <row r="50" ht="12.75">
      <c r="D50" s="261"/>
    </row>
    <row r="51" ht="12.75">
      <c r="D51" s="261"/>
    </row>
    <row r="52" ht="12.75">
      <c r="D52" s="261"/>
    </row>
  </sheetData>
  <sheetProtection/>
  <mergeCells count="1">
    <mergeCell ref="D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&amp;C&amp;"Times New Roman,Normal"&amp;16 8</oddFooter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80"/>
  <sheetViews>
    <sheetView zoomScale="70" zoomScaleNormal="70" zoomScalePageLayoutView="0" workbookViewId="0" topLeftCell="H21">
      <selection activeCell="W59" sqref="W59"/>
    </sheetView>
  </sheetViews>
  <sheetFormatPr defaultColWidth="9.140625" defaultRowHeight="12.75"/>
  <cols>
    <col min="1" max="1" width="4.00390625" style="38" customWidth="1"/>
    <col min="2" max="2" width="4.57421875" style="38" customWidth="1"/>
    <col min="3" max="3" width="2.7109375" style="38" customWidth="1"/>
    <col min="4" max="4" width="7.28125" style="191" customWidth="1"/>
    <col min="5" max="5" width="69.140625" style="38" customWidth="1"/>
    <col min="6" max="6" width="8.140625" style="38" bestFit="1" customWidth="1"/>
    <col min="7" max="7" width="13.57421875" style="38" customWidth="1"/>
    <col min="8" max="9" width="13.8515625" style="38" customWidth="1"/>
    <col min="10" max="10" width="14.57421875" style="38" customWidth="1"/>
    <col min="11" max="11" width="15.421875" style="38" customWidth="1"/>
    <col min="12" max="12" width="21.140625" style="38" customWidth="1"/>
    <col min="13" max="13" width="14.140625" style="38" customWidth="1"/>
    <col min="14" max="14" width="15.421875" style="52" customWidth="1"/>
    <col min="15" max="15" width="21.7109375" style="38" customWidth="1"/>
    <col min="16" max="16" width="14.140625" style="38" customWidth="1"/>
    <col min="17" max="17" width="14.421875" style="38" customWidth="1"/>
    <col min="18" max="18" width="15.8515625" style="38" customWidth="1"/>
    <col min="19" max="19" width="15.00390625" style="38" customWidth="1"/>
    <col min="20" max="20" width="15.57421875" style="38" customWidth="1"/>
    <col min="21" max="21" width="14.57421875" style="38" customWidth="1"/>
    <col min="22" max="22" width="15.57421875" style="38" customWidth="1"/>
    <col min="23" max="23" width="15.421875" style="38" customWidth="1"/>
    <col min="24" max="24" width="17.57421875" style="38" customWidth="1"/>
    <col min="25" max="30" width="11.7109375" style="38" customWidth="1"/>
    <col min="31" max="32" width="9.140625" style="38" customWidth="1"/>
    <col min="33" max="33" width="5.7109375" style="38" bestFit="1" customWidth="1"/>
    <col min="34" max="34" width="11.7109375" style="38" bestFit="1" customWidth="1"/>
    <col min="35" max="35" width="5.7109375" style="38" bestFit="1" customWidth="1"/>
    <col min="36" max="36" width="11.7109375" style="38" bestFit="1" customWidth="1"/>
    <col min="37" max="38" width="11.28125" style="38" bestFit="1" customWidth="1"/>
    <col min="39" max="39" width="5.7109375" style="38" bestFit="1" customWidth="1"/>
    <col min="40" max="40" width="11.28125" style="38" bestFit="1" customWidth="1"/>
    <col min="41" max="45" width="9.140625" style="38" customWidth="1"/>
    <col min="46" max="48" width="11.28125" style="38" bestFit="1" customWidth="1"/>
    <col min="49" max="16384" width="9.140625" style="38" customWidth="1"/>
  </cols>
  <sheetData>
    <row r="2" spans="1:22" ht="20.25">
      <c r="A2" s="625">
        <v>9</v>
      </c>
      <c r="B2" s="624" t="s">
        <v>246</v>
      </c>
      <c r="C2" s="3" t="s">
        <v>237</v>
      </c>
      <c r="D2" s="100"/>
      <c r="E2" s="101"/>
      <c r="F2" s="101"/>
      <c r="G2" s="101"/>
      <c r="H2" s="101"/>
      <c r="I2" s="101"/>
      <c r="J2" s="101"/>
      <c r="K2" s="101"/>
      <c r="L2" s="102"/>
      <c r="M2" s="102"/>
      <c r="N2" s="103"/>
      <c r="O2" s="102"/>
      <c r="P2" s="103"/>
      <c r="Q2" s="103"/>
      <c r="R2" s="103"/>
      <c r="S2" s="103"/>
      <c r="T2" s="103"/>
      <c r="U2" s="103"/>
      <c r="V2" s="104"/>
    </row>
    <row r="3" spans="1:22" ht="20.25">
      <c r="A3" s="625"/>
      <c r="B3" s="624"/>
      <c r="C3" s="7" t="s">
        <v>583</v>
      </c>
      <c r="D3" s="105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31"/>
      <c r="P3" s="52"/>
      <c r="Q3" s="52"/>
      <c r="R3" s="52"/>
      <c r="S3" s="52"/>
      <c r="T3" s="52"/>
      <c r="U3" s="52"/>
      <c r="V3" s="108"/>
    </row>
    <row r="4" spans="1:22" ht="25.5">
      <c r="A4" s="625"/>
      <c r="B4" s="624"/>
      <c r="C4" s="7"/>
      <c r="D4" s="109"/>
      <c r="E4" s="110"/>
      <c r="F4" s="110"/>
      <c r="G4" s="111"/>
      <c r="H4" s="111"/>
      <c r="I4" s="111"/>
      <c r="J4" s="111"/>
      <c r="K4" s="111"/>
      <c r="L4" s="31"/>
      <c r="M4" s="107"/>
      <c r="O4" s="112"/>
      <c r="P4" s="52"/>
      <c r="Q4" s="52"/>
      <c r="R4" s="52"/>
      <c r="S4" s="52"/>
      <c r="T4" s="52"/>
      <c r="U4" s="52"/>
      <c r="V4" s="108"/>
    </row>
    <row r="5" spans="1:22" ht="15" customHeight="1">
      <c r="A5" s="625"/>
      <c r="B5" s="624"/>
      <c r="C5" s="51"/>
      <c r="D5" s="109"/>
      <c r="E5" s="626"/>
      <c r="F5" s="626"/>
      <c r="G5" s="626"/>
      <c r="H5" s="113"/>
      <c r="I5" s="113"/>
      <c r="J5" s="113"/>
      <c r="K5" s="114"/>
      <c r="L5" s="31"/>
      <c r="M5" s="107"/>
      <c r="N5" s="115"/>
      <c r="O5" s="115"/>
      <c r="P5" s="116"/>
      <c r="Q5" s="116"/>
      <c r="R5" s="116"/>
      <c r="S5" s="116"/>
      <c r="T5" s="117"/>
      <c r="U5" s="117"/>
      <c r="V5" s="108"/>
    </row>
    <row r="6" spans="1:22" ht="16.5" customHeight="1">
      <c r="A6" s="625"/>
      <c r="B6" s="624"/>
      <c r="C6" s="61"/>
      <c r="D6" s="118"/>
      <c r="E6" s="119"/>
      <c r="F6" s="119"/>
      <c r="G6" s="120"/>
      <c r="H6" s="120"/>
      <c r="I6" s="120"/>
      <c r="J6" s="120"/>
      <c r="K6" s="120"/>
      <c r="L6" s="120"/>
      <c r="M6" s="120"/>
      <c r="N6" s="121"/>
      <c r="O6" s="120"/>
      <c r="P6" s="52"/>
      <c r="Q6" s="52"/>
      <c r="R6" s="52"/>
      <c r="S6" s="52"/>
      <c r="T6" s="52"/>
      <c r="U6" s="52"/>
      <c r="V6" s="122"/>
    </row>
    <row r="7" spans="1:22" ht="15.75" customHeight="1">
      <c r="A7" s="625"/>
      <c r="B7" s="624"/>
      <c r="C7" s="51"/>
      <c r="D7" s="105"/>
      <c r="E7" s="123"/>
      <c r="F7" s="124"/>
      <c r="G7" s="627" t="s">
        <v>283</v>
      </c>
      <c r="H7" s="628"/>
      <c r="I7" s="628"/>
      <c r="J7" s="628"/>
      <c r="K7" s="629"/>
      <c r="L7" s="629"/>
      <c r="M7" s="629"/>
      <c r="N7" s="628"/>
      <c r="O7" s="628"/>
      <c r="P7" s="628"/>
      <c r="Q7" s="628"/>
      <c r="R7" s="628"/>
      <c r="S7" s="628"/>
      <c r="T7" s="628"/>
      <c r="U7" s="628"/>
      <c r="V7" s="630"/>
    </row>
    <row r="8" spans="1:47" ht="33" customHeight="1">
      <c r="A8" s="625"/>
      <c r="B8" s="624"/>
      <c r="C8" s="51"/>
      <c r="D8" s="125"/>
      <c r="E8" s="126"/>
      <c r="F8" s="127"/>
      <c r="G8" s="128"/>
      <c r="H8" s="129"/>
      <c r="I8" s="129"/>
      <c r="J8" s="130"/>
      <c r="K8" s="636" t="s">
        <v>406</v>
      </c>
      <c r="L8" s="637"/>
      <c r="M8" s="638"/>
      <c r="N8" s="639" t="s">
        <v>407</v>
      </c>
      <c r="O8" s="640"/>
      <c r="P8" s="641"/>
      <c r="Q8" s="131"/>
      <c r="R8" s="132"/>
      <c r="S8" s="131"/>
      <c r="T8" s="131"/>
      <c r="U8" s="131"/>
      <c r="V8" s="133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</row>
    <row r="9" spans="1:47" ht="145.5" customHeight="1">
      <c r="A9" s="625"/>
      <c r="B9" s="624"/>
      <c r="C9" s="61"/>
      <c r="D9" s="631" t="s">
        <v>410</v>
      </c>
      <c r="E9" s="632"/>
      <c r="F9" s="135" t="s">
        <v>67</v>
      </c>
      <c r="G9" s="136" t="s">
        <v>70</v>
      </c>
      <c r="H9" s="136" t="s">
        <v>72</v>
      </c>
      <c r="I9" s="136" t="s">
        <v>383</v>
      </c>
      <c r="J9" s="136" t="s">
        <v>74</v>
      </c>
      <c r="K9" s="137" t="s">
        <v>397</v>
      </c>
      <c r="L9" s="136" t="s">
        <v>384</v>
      </c>
      <c r="M9" s="136" t="s">
        <v>1</v>
      </c>
      <c r="N9" s="136" t="s">
        <v>385</v>
      </c>
      <c r="O9" s="136" t="s">
        <v>387</v>
      </c>
      <c r="P9" s="138" t="s">
        <v>1</v>
      </c>
      <c r="Q9" s="136" t="s">
        <v>388</v>
      </c>
      <c r="R9" s="137" t="s">
        <v>405</v>
      </c>
      <c r="S9" s="136" t="s">
        <v>389</v>
      </c>
      <c r="T9" s="136" t="s">
        <v>390</v>
      </c>
      <c r="U9" s="136" t="s">
        <v>255</v>
      </c>
      <c r="V9" s="139" t="s">
        <v>386</v>
      </c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</row>
    <row r="10" spans="1:47" ht="9" customHeight="1">
      <c r="A10" s="625"/>
      <c r="B10" s="624"/>
      <c r="C10" s="51"/>
      <c r="D10" s="140"/>
      <c r="E10" s="141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</row>
    <row r="11" spans="1:47" ht="16.5">
      <c r="A11" s="625"/>
      <c r="B11" s="624"/>
      <c r="C11" s="51"/>
      <c r="D11" s="633" t="s">
        <v>528</v>
      </c>
      <c r="E11" s="634"/>
      <c r="F11" s="145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146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</row>
    <row r="12" spans="1:47" ht="16.5">
      <c r="A12" s="625"/>
      <c r="B12" s="624"/>
      <c r="C12" s="51"/>
      <c r="D12" s="635" t="s">
        <v>580</v>
      </c>
      <c r="E12" s="634"/>
      <c r="F12" s="145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146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</row>
    <row r="13" spans="1:47" ht="16.5">
      <c r="A13" s="625"/>
      <c r="B13" s="624"/>
      <c r="C13" s="51"/>
      <c r="D13" s="147" t="s">
        <v>10</v>
      </c>
      <c r="E13" s="148" t="s">
        <v>536</v>
      </c>
      <c r="F13" s="145"/>
      <c r="G13" s="150">
        <v>4200000</v>
      </c>
      <c r="H13" s="150">
        <v>11880</v>
      </c>
      <c r="I13" s="150">
        <v>0</v>
      </c>
      <c r="J13" s="150">
        <v>772554</v>
      </c>
      <c r="K13" s="150">
        <v>2013061</v>
      </c>
      <c r="L13" s="150">
        <v>-420279</v>
      </c>
      <c r="M13" s="150">
        <v>259473</v>
      </c>
      <c r="N13" s="150">
        <v>10662419</v>
      </c>
      <c r="O13" s="150">
        <v>432618</v>
      </c>
      <c r="P13" s="150">
        <v>-3903334</v>
      </c>
      <c r="Q13" s="150">
        <v>51937355</v>
      </c>
      <c r="R13" s="150">
        <v>14015592</v>
      </c>
      <c r="S13" s="150">
        <v>0</v>
      </c>
      <c r="T13" s="151">
        <f>SUM(G13:S13)</f>
        <v>79981339</v>
      </c>
      <c r="U13" s="150">
        <v>319516</v>
      </c>
      <c r="V13" s="152">
        <f>T13+U13</f>
        <v>80300855</v>
      </c>
      <c r="W13" s="134"/>
      <c r="X13" s="134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34"/>
      <c r="AT13" s="134"/>
      <c r="AU13" s="134"/>
    </row>
    <row r="14" spans="1:48" ht="16.5">
      <c r="A14" s="625"/>
      <c r="B14" s="624"/>
      <c r="C14" s="51"/>
      <c r="D14" s="147" t="s">
        <v>15</v>
      </c>
      <c r="E14" s="153" t="s">
        <v>374</v>
      </c>
      <c r="F14" s="145"/>
      <c r="G14" s="149">
        <f>SUM(G15:G16)</f>
        <v>0</v>
      </c>
      <c r="H14" s="149">
        <f aca="true" t="shared" si="0" ref="H14:U14">SUM(H15:H16)</f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9">
        <f t="shared" si="0"/>
        <v>0</v>
      </c>
      <c r="N14" s="149">
        <f t="shared" si="0"/>
        <v>0</v>
      </c>
      <c r="O14" s="149">
        <f t="shared" si="0"/>
        <v>0</v>
      </c>
      <c r="P14" s="149">
        <f t="shared" si="0"/>
        <v>0</v>
      </c>
      <c r="Q14" s="149">
        <f t="shared" si="0"/>
        <v>0</v>
      </c>
      <c r="R14" s="149">
        <f>SUM(R15:R16)</f>
        <v>0</v>
      </c>
      <c r="S14" s="149">
        <f t="shared" si="0"/>
        <v>0</v>
      </c>
      <c r="T14" s="151">
        <f aca="true" t="shared" si="1" ref="T14:T28">SUM(G14:S14)</f>
        <v>0</v>
      </c>
      <c r="U14" s="149">
        <f t="shared" si="0"/>
        <v>0</v>
      </c>
      <c r="V14" s="152">
        <f aca="true" t="shared" si="2" ref="V14:V28">T14+U14</f>
        <v>0</v>
      </c>
      <c r="W14" s="134"/>
      <c r="X14" s="134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</row>
    <row r="15" spans="1:48" ht="16.5">
      <c r="A15" s="625"/>
      <c r="B15" s="624"/>
      <c r="C15" s="51"/>
      <c r="D15" s="154" t="s">
        <v>36</v>
      </c>
      <c r="E15" s="155" t="s">
        <v>375</v>
      </c>
      <c r="F15" s="145"/>
      <c r="G15" s="156">
        <v>0</v>
      </c>
      <c r="H15" s="156">
        <v>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7">
        <f t="shared" si="1"/>
        <v>0</v>
      </c>
      <c r="U15" s="156">
        <v>0</v>
      </c>
      <c r="V15" s="158">
        <f t="shared" si="2"/>
        <v>0</v>
      </c>
      <c r="W15" s="134"/>
      <c r="X15" s="134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</row>
    <row r="16" spans="1:48" ht="16.5">
      <c r="A16" s="625"/>
      <c r="B16" s="624"/>
      <c r="C16" s="51"/>
      <c r="D16" s="154" t="s">
        <v>37</v>
      </c>
      <c r="E16" s="155" t="s">
        <v>376</v>
      </c>
      <c r="F16" s="145"/>
      <c r="G16" s="156">
        <v>0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6">
        <v>0</v>
      </c>
      <c r="P16" s="156">
        <v>0</v>
      </c>
      <c r="Q16" s="156">
        <v>0</v>
      </c>
      <c r="R16" s="156">
        <v>0</v>
      </c>
      <c r="S16" s="156">
        <v>0</v>
      </c>
      <c r="T16" s="157">
        <f t="shared" si="1"/>
        <v>0</v>
      </c>
      <c r="U16" s="156">
        <v>0</v>
      </c>
      <c r="V16" s="158">
        <f t="shared" si="2"/>
        <v>0</v>
      </c>
      <c r="W16" s="134"/>
      <c r="X16" s="134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</row>
    <row r="17" spans="1:48" ht="15.75">
      <c r="A17" s="625"/>
      <c r="B17" s="624"/>
      <c r="C17" s="51"/>
      <c r="D17" s="147" t="s">
        <v>14</v>
      </c>
      <c r="E17" s="153" t="s">
        <v>377</v>
      </c>
      <c r="F17" s="546" t="s">
        <v>282</v>
      </c>
      <c r="G17" s="149">
        <f>G13+G14</f>
        <v>4200000</v>
      </c>
      <c r="H17" s="149">
        <f aca="true" t="shared" si="3" ref="H17:U17">H13+H14</f>
        <v>11880</v>
      </c>
      <c r="I17" s="149">
        <f t="shared" si="3"/>
        <v>0</v>
      </c>
      <c r="J17" s="149">
        <f t="shared" si="3"/>
        <v>772554</v>
      </c>
      <c r="K17" s="149">
        <f t="shared" si="3"/>
        <v>2013061</v>
      </c>
      <c r="L17" s="149">
        <f t="shared" si="3"/>
        <v>-420279</v>
      </c>
      <c r="M17" s="149">
        <f t="shared" si="3"/>
        <v>259473</v>
      </c>
      <c r="N17" s="149">
        <f t="shared" si="3"/>
        <v>10662419</v>
      </c>
      <c r="O17" s="149">
        <f t="shared" si="3"/>
        <v>432618</v>
      </c>
      <c r="P17" s="149">
        <f t="shared" si="3"/>
        <v>-3903334</v>
      </c>
      <c r="Q17" s="149">
        <f t="shared" si="3"/>
        <v>51937355</v>
      </c>
      <c r="R17" s="149">
        <f t="shared" si="3"/>
        <v>14015592</v>
      </c>
      <c r="S17" s="149">
        <f t="shared" si="3"/>
        <v>0</v>
      </c>
      <c r="T17" s="151">
        <f t="shared" si="1"/>
        <v>79981339</v>
      </c>
      <c r="U17" s="149">
        <f t="shared" si="3"/>
        <v>319516</v>
      </c>
      <c r="V17" s="152">
        <f t="shared" si="2"/>
        <v>80300855</v>
      </c>
      <c r="W17" s="134"/>
      <c r="X17" s="134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</row>
    <row r="18" spans="1:48" s="71" customFormat="1" ht="16.5">
      <c r="A18" s="625"/>
      <c r="B18" s="624"/>
      <c r="C18" s="66"/>
      <c r="D18" s="160" t="s">
        <v>13</v>
      </c>
      <c r="E18" s="153" t="s">
        <v>396</v>
      </c>
      <c r="F18" s="145"/>
      <c r="G18" s="150">
        <v>0</v>
      </c>
      <c r="H18" s="150">
        <v>0</v>
      </c>
      <c r="I18" s="150">
        <v>0</v>
      </c>
      <c r="J18" s="150">
        <v>0</v>
      </c>
      <c r="K18" s="150">
        <v>1197458</v>
      </c>
      <c r="L18" s="150">
        <v>50</v>
      </c>
      <c r="M18" s="150">
        <v>56649</v>
      </c>
      <c r="N18" s="150">
        <v>1308671</v>
      </c>
      <c r="O18" s="150">
        <v>7309949</v>
      </c>
      <c r="P18" s="150">
        <v>-140068</v>
      </c>
      <c r="Q18" s="150">
        <v>13283</v>
      </c>
      <c r="R18" s="150">
        <v>-13283</v>
      </c>
      <c r="S18" s="150">
        <v>8215682</v>
      </c>
      <c r="T18" s="545">
        <f t="shared" si="1"/>
        <v>17948391</v>
      </c>
      <c r="U18" s="150">
        <v>47486</v>
      </c>
      <c r="V18" s="152">
        <f t="shared" si="2"/>
        <v>17995877</v>
      </c>
      <c r="W18" s="179"/>
      <c r="X18" s="179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6"/>
      <c r="AQ18" s="176"/>
      <c r="AR18" s="176"/>
      <c r="AS18" s="176"/>
      <c r="AT18" s="176"/>
      <c r="AU18" s="176"/>
      <c r="AV18" s="176"/>
    </row>
    <row r="19" spans="1:48" s="71" customFormat="1" ht="16.5">
      <c r="A19" s="625"/>
      <c r="B19" s="624"/>
      <c r="C19" s="66"/>
      <c r="D19" s="161" t="s">
        <v>12</v>
      </c>
      <c r="E19" s="153" t="s">
        <v>391</v>
      </c>
      <c r="F19" s="145"/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1">
        <f t="shared" si="1"/>
        <v>0</v>
      </c>
      <c r="U19" s="150">
        <v>0</v>
      </c>
      <c r="V19" s="152">
        <f t="shared" si="2"/>
        <v>0</v>
      </c>
      <c r="W19" s="179"/>
      <c r="X19" s="179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6"/>
      <c r="AQ19" s="176"/>
      <c r="AR19" s="176"/>
      <c r="AS19" s="176"/>
      <c r="AT19" s="176"/>
      <c r="AU19" s="176"/>
      <c r="AV19" s="176"/>
    </row>
    <row r="20" spans="1:48" s="71" customFormat="1" ht="16.5">
      <c r="A20" s="625"/>
      <c r="B20" s="624"/>
      <c r="C20" s="66"/>
      <c r="D20" s="161" t="s">
        <v>17</v>
      </c>
      <c r="E20" s="148" t="s">
        <v>392</v>
      </c>
      <c r="F20" s="145"/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1">
        <f t="shared" si="1"/>
        <v>0</v>
      </c>
      <c r="U20" s="150">
        <v>0</v>
      </c>
      <c r="V20" s="152">
        <f t="shared" si="2"/>
        <v>0</v>
      </c>
      <c r="W20" s="179"/>
      <c r="X20" s="179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6"/>
      <c r="AQ20" s="176"/>
      <c r="AR20" s="176"/>
      <c r="AS20" s="176"/>
      <c r="AT20" s="176"/>
      <c r="AU20" s="176"/>
      <c r="AV20" s="176"/>
    </row>
    <row r="21" spans="1:48" s="71" customFormat="1" ht="16.5">
      <c r="A21" s="625"/>
      <c r="B21" s="624"/>
      <c r="C21" s="66"/>
      <c r="D21" s="161" t="s">
        <v>16</v>
      </c>
      <c r="E21" s="162" t="s">
        <v>378</v>
      </c>
      <c r="F21" s="145"/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1">
        <f t="shared" si="1"/>
        <v>0</v>
      </c>
      <c r="U21" s="150">
        <v>0</v>
      </c>
      <c r="V21" s="152">
        <f t="shared" si="2"/>
        <v>0</v>
      </c>
      <c r="W21" s="179"/>
      <c r="X21" s="179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6"/>
      <c r="AQ21" s="176"/>
      <c r="AR21" s="176"/>
      <c r="AS21" s="176"/>
      <c r="AT21" s="176"/>
      <c r="AU21" s="176"/>
      <c r="AV21" s="176"/>
    </row>
    <row r="22" spans="1:48" s="71" customFormat="1" ht="16.5">
      <c r="A22" s="625"/>
      <c r="B22" s="624"/>
      <c r="C22" s="66"/>
      <c r="D22" s="161" t="s">
        <v>18</v>
      </c>
      <c r="E22" s="162" t="s">
        <v>393</v>
      </c>
      <c r="F22" s="145"/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1">
        <f t="shared" si="1"/>
        <v>0</v>
      </c>
      <c r="U22" s="150">
        <v>0</v>
      </c>
      <c r="V22" s="152">
        <f t="shared" si="2"/>
        <v>0</v>
      </c>
      <c r="W22" s="179"/>
      <c r="X22" s="179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6"/>
      <c r="AQ22" s="176"/>
      <c r="AR22" s="176"/>
      <c r="AS22" s="176"/>
      <c r="AT22" s="176"/>
      <c r="AU22" s="176"/>
      <c r="AV22" s="176"/>
    </row>
    <row r="23" spans="1:48" s="71" customFormat="1" ht="16.5">
      <c r="A23" s="625"/>
      <c r="B23" s="624"/>
      <c r="C23" s="66"/>
      <c r="D23" s="161" t="s">
        <v>19</v>
      </c>
      <c r="E23" s="163" t="s">
        <v>394</v>
      </c>
      <c r="F23" s="145"/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1">
        <f t="shared" si="1"/>
        <v>0</v>
      </c>
      <c r="U23" s="150">
        <v>0</v>
      </c>
      <c r="V23" s="152">
        <f t="shared" si="2"/>
        <v>0</v>
      </c>
      <c r="W23" s="179"/>
      <c r="X23" s="179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6"/>
      <c r="AQ23" s="176"/>
      <c r="AR23" s="176"/>
      <c r="AS23" s="176"/>
      <c r="AT23" s="176"/>
      <c r="AU23" s="176"/>
      <c r="AV23" s="176"/>
    </row>
    <row r="24" spans="1:48" s="71" customFormat="1" ht="16.5">
      <c r="A24" s="625"/>
      <c r="B24" s="624"/>
      <c r="C24" s="66"/>
      <c r="D24" s="161" t="s">
        <v>20</v>
      </c>
      <c r="E24" s="162" t="s">
        <v>395</v>
      </c>
      <c r="F24" s="145"/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36351</v>
      </c>
      <c r="R24" s="150">
        <v>0</v>
      </c>
      <c r="S24" s="150">
        <v>0</v>
      </c>
      <c r="T24" s="151">
        <f t="shared" si="1"/>
        <v>36351</v>
      </c>
      <c r="U24" s="150">
        <v>0</v>
      </c>
      <c r="V24" s="152">
        <f t="shared" si="2"/>
        <v>36351</v>
      </c>
      <c r="W24" s="179"/>
      <c r="X24" s="179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6"/>
      <c r="AQ24" s="176"/>
      <c r="AR24" s="176"/>
      <c r="AS24" s="176"/>
      <c r="AT24" s="176"/>
      <c r="AU24" s="176"/>
      <c r="AV24" s="176"/>
    </row>
    <row r="25" spans="1:48" s="71" customFormat="1" ht="16.5">
      <c r="A25" s="625"/>
      <c r="B25" s="624"/>
      <c r="C25" s="66"/>
      <c r="D25" s="160" t="s">
        <v>21</v>
      </c>
      <c r="E25" s="162" t="s">
        <v>379</v>
      </c>
      <c r="F25" s="145"/>
      <c r="G25" s="149">
        <f>+SUM(G26:G28)</f>
        <v>0</v>
      </c>
      <c r="H25" s="149">
        <f>+SUM(H26:H28)</f>
        <v>0</v>
      </c>
      <c r="I25" s="149">
        <f>+SUM(I26:I28)</f>
        <v>0</v>
      </c>
      <c r="J25" s="149">
        <f>+SUM(J26:J28)</f>
        <v>0</v>
      </c>
      <c r="K25" s="149">
        <f aca="true" t="shared" si="4" ref="K25:U25">+SUM(K26:K28)</f>
        <v>0</v>
      </c>
      <c r="L25" s="149">
        <f t="shared" si="4"/>
        <v>0</v>
      </c>
      <c r="M25" s="149">
        <f t="shared" si="4"/>
        <v>0</v>
      </c>
      <c r="N25" s="149">
        <f t="shared" si="4"/>
        <v>0</v>
      </c>
      <c r="O25" s="149">
        <f t="shared" si="4"/>
        <v>0</v>
      </c>
      <c r="P25" s="149">
        <f t="shared" si="4"/>
        <v>0</v>
      </c>
      <c r="Q25" s="149">
        <f t="shared" si="4"/>
        <v>11672520.053408638</v>
      </c>
      <c r="R25" s="149">
        <f t="shared" si="4"/>
        <v>-12979851.053408638</v>
      </c>
      <c r="S25" s="149">
        <f t="shared" si="4"/>
        <v>0</v>
      </c>
      <c r="T25" s="149">
        <f t="shared" si="4"/>
        <v>-1307331</v>
      </c>
      <c r="U25" s="149">
        <f t="shared" si="4"/>
        <v>-60346</v>
      </c>
      <c r="V25" s="152">
        <f t="shared" si="2"/>
        <v>-1367677</v>
      </c>
      <c r="W25" s="179"/>
      <c r="X25" s="179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6"/>
      <c r="AQ25" s="176"/>
      <c r="AR25" s="176"/>
      <c r="AS25" s="176"/>
      <c r="AT25" s="176"/>
      <c r="AU25" s="176"/>
      <c r="AV25" s="176"/>
    </row>
    <row r="26" spans="1:48" ht="16.5">
      <c r="A26" s="625"/>
      <c r="B26" s="624"/>
      <c r="C26" s="51"/>
      <c r="D26" s="154" t="s">
        <v>402</v>
      </c>
      <c r="E26" s="164" t="s">
        <v>380</v>
      </c>
      <c r="F26" s="547"/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-1307331</v>
      </c>
      <c r="S26" s="156">
        <v>0</v>
      </c>
      <c r="T26" s="157">
        <f t="shared" si="1"/>
        <v>-1307331</v>
      </c>
      <c r="U26" s="156">
        <v>-60346</v>
      </c>
      <c r="V26" s="158">
        <f t="shared" si="2"/>
        <v>-1367677</v>
      </c>
      <c r="W26" s="134"/>
      <c r="X26" s="134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1:48" ht="16.5">
      <c r="A27" s="625"/>
      <c r="B27" s="624"/>
      <c r="C27" s="51"/>
      <c r="D27" s="154" t="s">
        <v>403</v>
      </c>
      <c r="E27" s="164" t="s">
        <v>381</v>
      </c>
      <c r="F27" s="547"/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11615313.053408638</v>
      </c>
      <c r="R27" s="156">
        <v>-11615313.053408638</v>
      </c>
      <c r="S27" s="156">
        <v>0</v>
      </c>
      <c r="T27" s="548">
        <f t="shared" si="1"/>
        <v>0</v>
      </c>
      <c r="U27" s="156">
        <v>0</v>
      </c>
      <c r="V27" s="158">
        <f t="shared" si="2"/>
        <v>0</v>
      </c>
      <c r="W27" s="134"/>
      <c r="X27" s="134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1:48" ht="16.5">
      <c r="A28" s="625"/>
      <c r="B28" s="624"/>
      <c r="C28" s="51"/>
      <c r="D28" s="154" t="s">
        <v>404</v>
      </c>
      <c r="E28" s="164" t="s">
        <v>373</v>
      </c>
      <c r="F28" s="547"/>
      <c r="G28" s="156">
        <v>0</v>
      </c>
      <c r="H28" s="156">
        <v>0</v>
      </c>
      <c r="I28" s="156">
        <v>0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57207</v>
      </c>
      <c r="R28" s="156">
        <v>-57207</v>
      </c>
      <c r="S28" s="156">
        <v>0</v>
      </c>
      <c r="T28" s="548">
        <f t="shared" si="1"/>
        <v>0</v>
      </c>
      <c r="U28" s="156">
        <v>0</v>
      </c>
      <c r="V28" s="158">
        <f t="shared" si="2"/>
        <v>0</v>
      </c>
      <c r="W28" s="134"/>
      <c r="X28" s="134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1:48" ht="18.75">
      <c r="A29" s="625"/>
      <c r="B29" s="624"/>
      <c r="C29" s="51"/>
      <c r="D29" s="140"/>
      <c r="E29" s="165" t="s">
        <v>571</v>
      </c>
      <c r="F29" s="145"/>
      <c r="G29" s="149">
        <f>SUM(G17:G25)</f>
        <v>4200000</v>
      </c>
      <c r="H29" s="149">
        <f aca="true" t="shared" si="5" ref="H29:V29">SUM(H17:H25)</f>
        <v>11880</v>
      </c>
      <c r="I29" s="149">
        <f t="shared" si="5"/>
        <v>0</v>
      </c>
      <c r="J29" s="149">
        <f t="shared" si="5"/>
        <v>772554</v>
      </c>
      <c r="K29" s="149">
        <f t="shared" si="5"/>
        <v>3210519</v>
      </c>
      <c r="L29" s="149">
        <f t="shared" si="5"/>
        <v>-420229</v>
      </c>
      <c r="M29" s="149">
        <f t="shared" si="5"/>
        <v>316122</v>
      </c>
      <c r="N29" s="149">
        <f t="shared" si="5"/>
        <v>11971090</v>
      </c>
      <c r="O29" s="149">
        <f t="shared" si="5"/>
        <v>7742567</v>
      </c>
      <c r="P29" s="149">
        <f t="shared" si="5"/>
        <v>-4043402</v>
      </c>
      <c r="Q29" s="149">
        <f t="shared" si="5"/>
        <v>63659509.05340864</v>
      </c>
      <c r="R29" s="149">
        <f t="shared" si="5"/>
        <v>1022457.9465913624</v>
      </c>
      <c r="S29" s="149">
        <f t="shared" si="5"/>
        <v>8215682</v>
      </c>
      <c r="T29" s="149">
        <f t="shared" si="5"/>
        <v>96658750</v>
      </c>
      <c r="U29" s="149">
        <f t="shared" si="5"/>
        <v>306656</v>
      </c>
      <c r="V29" s="152">
        <f t="shared" si="5"/>
        <v>96965406</v>
      </c>
      <c r="W29" s="182"/>
      <c r="X29" s="134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1:47" ht="15" customHeight="1">
      <c r="A30" s="625"/>
      <c r="B30" s="624"/>
      <c r="C30" s="57"/>
      <c r="D30" s="166"/>
      <c r="E30" s="167"/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</row>
    <row r="31" spans="1:47" ht="15" customHeight="1">
      <c r="A31" s="625"/>
      <c r="B31" s="624"/>
      <c r="C31" s="51"/>
      <c r="D31" s="140"/>
      <c r="E31" s="601"/>
      <c r="F31" s="145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171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</row>
    <row r="32" spans="1:47" ht="15.75" customHeight="1">
      <c r="A32" s="625"/>
      <c r="B32" s="624"/>
      <c r="C32" s="13"/>
      <c r="D32" s="633" t="s">
        <v>0</v>
      </c>
      <c r="E32" s="634"/>
      <c r="F32" s="172"/>
      <c r="G32" s="159"/>
      <c r="H32" s="159"/>
      <c r="I32" s="159"/>
      <c r="J32" s="159"/>
      <c r="K32" s="159"/>
      <c r="L32" s="173"/>
      <c r="M32" s="159"/>
      <c r="N32" s="175"/>
      <c r="O32" s="175"/>
      <c r="P32" s="175"/>
      <c r="Q32" s="175"/>
      <c r="R32" s="175"/>
      <c r="S32" s="175"/>
      <c r="T32" s="175"/>
      <c r="U32" s="175"/>
      <c r="V32" s="582"/>
      <c r="W32" s="583"/>
      <c r="X32" s="176"/>
      <c r="Y32" s="134"/>
      <c r="Z32" s="177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</row>
    <row r="33" spans="1:47" ht="15.75" customHeight="1">
      <c r="A33" s="625"/>
      <c r="B33" s="624"/>
      <c r="C33" s="13"/>
      <c r="D33" s="635" t="s">
        <v>581</v>
      </c>
      <c r="E33" s="634"/>
      <c r="F33" s="172"/>
      <c r="G33" s="159"/>
      <c r="H33" s="159"/>
      <c r="I33" s="159"/>
      <c r="J33" s="159"/>
      <c r="K33" s="159"/>
      <c r="L33" s="173"/>
      <c r="M33" s="159"/>
      <c r="N33" s="174"/>
      <c r="O33" s="175"/>
      <c r="P33" s="159"/>
      <c r="Q33" s="173"/>
      <c r="R33" s="159"/>
      <c r="S33" s="173"/>
      <c r="T33" s="159"/>
      <c r="U33" s="159"/>
      <c r="V33" s="178"/>
      <c r="W33" s="134"/>
      <c r="X33" s="134"/>
      <c r="Y33" s="134"/>
      <c r="Z33" s="177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</row>
    <row r="34" spans="1:45" s="71" customFormat="1" ht="15.75">
      <c r="A34" s="625"/>
      <c r="B34" s="624"/>
      <c r="C34" s="19"/>
      <c r="D34" s="147" t="s">
        <v>10</v>
      </c>
      <c r="E34" s="148" t="s">
        <v>382</v>
      </c>
      <c r="F34" s="127"/>
      <c r="G34" s="149">
        <v>4200000</v>
      </c>
      <c r="H34" s="149">
        <v>11880</v>
      </c>
      <c r="I34" s="149">
        <v>0</v>
      </c>
      <c r="J34" s="149">
        <v>772554</v>
      </c>
      <c r="K34" s="149">
        <v>5405144</v>
      </c>
      <c r="L34" s="149">
        <v>-1315532</v>
      </c>
      <c r="M34" s="150">
        <v>471809</v>
      </c>
      <c r="N34" s="149">
        <v>15758923</v>
      </c>
      <c r="O34" s="149">
        <v>8711262</v>
      </c>
      <c r="P34" s="149">
        <v>-4556136</v>
      </c>
      <c r="Q34" s="149">
        <v>63782784.05340864</v>
      </c>
      <c r="R34" s="149">
        <f>ROUND((1111318.94659136+58285378),0)</f>
        <v>59396697</v>
      </c>
      <c r="S34" s="149">
        <v>0</v>
      </c>
      <c r="T34" s="151">
        <v>152639385</v>
      </c>
      <c r="U34" s="151">
        <v>484735</v>
      </c>
      <c r="V34" s="152">
        <v>153124120</v>
      </c>
      <c r="W34" s="134"/>
      <c r="X34" s="179"/>
      <c r="Y34" s="179"/>
      <c r="Z34" s="177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</row>
    <row r="35" spans="1:45" s="71" customFormat="1" ht="17.25" customHeight="1">
      <c r="A35" s="625"/>
      <c r="B35" s="624"/>
      <c r="C35" s="19"/>
      <c r="D35" s="147" t="s">
        <v>15</v>
      </c>
      <c r="E35" s="153" t="s">
        <v>374</v>
      </c>
      <c r="F35" s="159"/>
      <c r="G35" s="149">
        <f>SUM(G36:G37)</f>
        <v>0</v>
      </c>
      <c r="H35" s="149">
        <f aca="true" t="shared" si="6" ref="H35:U35">SUM(H36:H37)</f>
        <v>0</v>
      </c>
      <c r="I35" s="149">
        <f t="shared" si="6"/>
        <v>0</v>
      </c>
      <c r="J35" s="149">
        <f t="shared" si="6"/>
        <v>0</v>
      </c>
      <c r="K35" s="149">
        <f t="shared" si="6"/>
        <v>0</v>
      </c>
      <c r="L35" s="149">
        <f t="shared" si="6"/>
        <v>0</v>
      </c>
      <c r="M35" s="149">
        <f t="shared" si="6"/>
        <v>0</v>
      </c>
      <c r="N35" s="149">
        <f t="shared" si="6"/>
        <v>0</v>
      </c>
      <c r="O35" s="149">
        <f t="shared" si="6"/>
        <v>0</v>
      </c>
      <c r="P35" s="149">
        <f t="shared" si="6"/>
        <v>0</v>
      </c>
      <c r="Q35" s="149">
        <f t="shared" si="6"/>
        <v>0</v>
      </c>
      <c r="R35" s="149">
        <f>SUM(R36:R37)</f>
        <v>0</v>
      </c>
      <c r="S35" s="149">
        <f t="shared" si="6"/>
        <v>0</v>
      </c>
      <c r="T35" s="151">
        <f>SUM(G35:S35)</f>
        <v>0</v>
      </c>
      <c r="U35" s="149">
        <f t="shared" si="6"/>
        <v>0</v>
      </c>
      <c r="V35" s="152">
        <f>T35+U35</f>
        <v>0</v>
      </c>
      <c r="W35" s="134"/>
      <c r="X35" s="179"/>
      <c r="Y35" s="179"/>
      <c r="Z35" s="177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</row>
    <row r="36" spans="1:45" ht="17.25" customHeight="1">
      <c r="A36" s="625"/>
      <c r="B36" s="624"/>
      <c r="C36" s="13"/>
      <c r="D36" s="154" t="s">
        <v>36</v>
      </c>
      <c r="E36" s="155" t="s">
        <v>375</v>
      </c>
      <c r="F36" s="174"/>
      <c r="G36" s="156">
        <v>0</v>
      </c>
      <c r="H36" s="156">
        <v>0</v>
      </c>
      <c r="I36" s="156">
        <v>0</v>
      </c>
      <c r="J36" s="156">
        <v>0</v>
      </c>
      <c r="K36" s="156">
        <v>0</v>
      </c>
      <c r="L36" s="156">
        <v>0</v>
      </c>
      <c r="M36" s="156">
        <v>0</v>
      </c>
      <c r="N36" s="156">
        <v>0</v>
      </c>
      <c r="O36" s="156">
        <v>0</v>
      </c>
      <c r="P36" s="156">
        <v>0</v>
      </c>
      <c r="Q36" s="156">
        <v>0</v>
      </c>
      <c r="R36" s="156">
        <v>0</v>
      </c>
      <c r="S36" s="156">
        <v>0</v>
      </c>
      <c r="T36" s="157">
        <f>SUM(G36:S36)</f>
        <v>0</v>
      </c>
      <c r="U36" s="156">
        <v>0</v>
      </c>
      <c r="V36" s="158">
        <f>T36+U36</f>
        <v>0</v>
      </c>
      <c r="W36" s="134"/>
      <c r="X36" s="134"/>
      <c r="Y36" s="134"/>
      <c r="Z36" s="176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1:45" ht="17.25" customHeight="1">
      <c r="A37" s="625"/>
      <c r="B37" s="624"/>
      <c r="C37" s="13"/>
      <c r="D37" s="154" t="s">
        <v>37</v>
      </c>
      <c r="E37" s="155" t="s">
        <v>376</v>
      </c>
      <c r="F37" s="174"/>
      <c r="G37" s="156">
        <v>0</v>
      </c>
      <c r="H37" s="156">
        <v>0</v>
      </c>
      <c r="I37" s="156">
        <v>0</v>
      </c>
      <c r="J37" s="156">
        <v>0</v>
      </c>
      <c r="K37" s="156">
        <v>0</v>
      </c>
      <c r="L37" s="156">
        <v>0</v>
      </c>
      <c r="M37" s="156">
        <v>0</v>
      </c>
      <c r="N37" s="156">
        <v>0</v>
      </c>
      <c r="O37" s="156">
        <v>0</v>
      </c>
      <c r="P37" s="156">
        <v>0</v>
      </c>
      <c r="Q37" s="156">
        <v>0</v>
      </c>
      <c r="R37" s="156">
        <v>0</v>
      </c>
      <c r="S37" s="156">
        <v>0</v>
      </c>
      <c r="T37" s="157">
        <f>SUM(G37:S37)</f>
        <v>0</v>
      </c>
      <c r="U37" s="156">
        <v>0</v>
      </c>
      <c r="V37" s="158">
        <f>T37+U37</f>
        <v>0</v>
      </c>
      <c r="W37" s="134"/>
      <c r="X37" s="176"/>
      <c r="Y37" s="176"/>
      <c r="Z37" s="176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7" s="71" customFormat="1" ht="15.75" customHeight="1">
      <c r="A38" s="625"/>
      <c r="B38" s="624"/>
      <c r="C38" s="19"/>
      <c r="D38" s="147" t="s">
        <v>14</v>
      </c>
      <c r="E38" s="148" t="s">
        <v>377</v>
      </c>
      <c r="F38" s="546" t="s">
        <v>282</v>
      </c>
      <c r="G38" s="149">
        <f aca="true" t="shared" si="7" ref="G38:V38">G34+G35</f>
        <v>4200000</v>
      </c>
      <c r="H38" s="149">
        <f t="shared" si="7"/>
        <v>11880</v>
      </c>
      <c r="I38" s="149">
        <f t="shared" si="7"/>
        <v>0</v>
      </c>
      <c r="J38" s="149">
        <f t="shared" si="7"/>
        <v>772554</v>
      </c>
      <c r="K38" s="149">
        <f t="shared" si="7"/>
        <v>5405144</v>
      </c>
      <c r="L38" s="149">
        <f t="shared" si="7"/>
        <v>-1315532</v>
      </c>
      <c r="M38" s="149">
        <f t="shared" si="7"/>
        <v>471809</v>
      </c>
      <c r="N38" s="149">
        <f t="shared" si="7"/>
        <v>15758923</v>
      </c>
      <c r="O38" s="149">
        <f t="shared" si="7"/>
        <v>8711262</v>
      </c>
      <c r="P38" s="149">
        <f t="shared" si="7"/>
        <v>-4556136</v>
      </c>
      <c r="Q38" s="149">
        <f t="shared" si="7"/>
        <v>63782784.05340864</v>
      </c>
      <c r="R38" s="149">
        <f t="shared" si="7"/>
        <v>59396697</v>
      </c>
      <c r="S38" s="149">
        <f t="shared" si="7"/>
        <v>0</v>
      </c>
      <c r="T38" s="149">
        <f t="shared" si="7"/>
        <v>152639385</v>
      </c>
      <c r="U38" s="149">
        <f t="shared" si="7"/>
        <v>484735</v>
      </c>
      <c r="V38" s="152">
        <f t="shared" si="7"/>
        <v>153124120</v>
      </c>
      <c r="W38" s="177"/>
      <c r="X38" s="179"/>
      <c r="Y38" s="179"/>
      <c r="Z38" s="177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</row>
    <row r="39" spans="1:45" s="71" customFormat="1" ht="15.75">
      <c r="A39" s="625"/>
      <c r="B39" s="624"/>
      <c r="C39" s="19"/>
      <c r="D39" s="160" t="s">
        <v>13</v>
      </c>
      <c r="E39" s="153" t="s">
        <v>396</v>
      </c>
      <c r="F39" s="180"/>
      <c r="G39" s="149">
        <v>0</v>
      </c>
      <c r="H39" s="149">
        <v>0</v>
      </c>
      <c r="I39" s="149">
        <v>0</v>
      </c>
      <c r="J39" s="149">
        <v>0</v>
      </c>
      <c r="K39" s="149">
        <v>4674417</v>
      </c>
      <c r="L39" s="149">
        <v>0</v>
      </c>
      <c r="M39" s="150">
        <v>249000</v>
      </c>
      <c r="N39" s="149">
        <v>962444</v>
      </c>
      <c r="O39" s="149">
        <v>388261</v>
      </c>
      <c r="P39" s="149">
        <v>-354067</v>
      </c>
      <c r="Q39" s="149">
        <v>0</v>
      </c>
      <c r="R39" s="149">
        <v>0</v>
      </c>
      <c r="S39" s="149">
        <v>15365843</v>
      </c>
      <c r="T39" s="151">
        <f>SUM(G39:S39)</f>
        <v>21285898</v>
      </c>
      <c r="U39" s="149">
        <v>86324</v>
      </c>
      <c r="V39" s="152">
        <f>T39+U39</f>
        <v>21372222</v>
      </c>
      <c r="W39" s="179"/>
      <c r="X39" s="179"/>
      <c r="Y39" s="179"/>
      <c r="Z39" s="177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</row>
    <row r="40" spans="1:45" s="71" customFormat="1" ht="15.75" customHeight="1">
      <c r="A40" s="625"/>
      <c r="B40" s="624"/>
      <c r="C40" s="19"/>
      <c r="D40" s="161" t="s">
        <v>12</v>
      </c>
      <c r="E40" s="153" t="s">
        <v>391</v>
      </c>
      <c r="F40" s="180"/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  <c r="N40" s="149">
        <v>0</v>
      </c>
      <c r="O40" s="149">
        <v>0</v>
      </c>
      <c r="P40" s="149">
        <v>0</v>
      </c>
      <c r="Q40" s="149">
        <v>0</v>
      </c>
      <c r="R40" s="149">
        <v>0</v>
      </c>
      <c r="S40" s="149">
        <v>0</v>
      </c>
      <c r="T40" s="151">
        <f aca="true" t="shared" si="8" ref="T40:T45">SUM(G40:S40)</f>
        <v>0</v>
      </c>
      <c r="U40" s="149">
        <v>0</v>
      </c>
      <c r="V40" s="181">
        <f aca="true" t="shared" si="9" ref="V40:V49">T40+U40</f>
        <v>0</v>
      </c>
      <c r="W40" s="177"/>
      <c r="X40" s="179"/>
      <c r="Y40" s="179"/>
      <c r="Z40" s="177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</row>
    <row r="41" spans="1:45" s="71" customFormat="1" ht="15.75" customHeight="1">
      <c r="A41" s="625"/>
      <c r="B41" s="624"/>
      <c r="C41" s="19"/>
      <c r="D41" s="161" t="s">
        <v>17</v>
      </c>
      <c r="E41" s="148" t="s">
        <v>392</v>
      </c>
      <c r="F41" s="127"/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  <c r="N41" s="149">
        <v>0</v>
      </c>
      <c r="O41" s="149">
        <v>0</v>
      </c>
      <c r="P41" s="149">
        <v>0</v>
      </c>
      <c r="Q41" s="149">
        <v>0</v>
      </c>
      <c r="R41" s="149">
        <v>0</v>
      </c>
      <c r="S41" s="149">
        <v>0</v>
      </c>
      <c r="T41" s="151">
        <f t="shared" si="8"/>
        <v>0</v>
      </c>
      <c r="U41" s="149">
        <v>0</v>
      </c>
      <c r="V41" s="152">
        <f t="shared" si="9"/>
        <v>0</v>
      </c>
      <c r="W41" s="179"/>
      <c r="X41" s="179"/>
      <c r="Y41" s="179"/>
      <c r="Z41" s="177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</row>
    <row r="42" spans="1:45" s="71" customFormat="1" ht="15.75">
      <c r="A42" s="625"/>
      <c r="B42" s="624"/>
      <c r="C42" s="19"/>
      <c r="D42" s="161" t="s">
        <v>16</v>
      </c>
      <c r="E42" s="162" t="s">
        <v>378</v>
      </c>
      <c r="F42" s="127"/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49">
        <v>0</v>
      </c>
      <c r="O42" s="149">
        <v>0</v>
      </c>
      <c r="P42" s="149">
        <v>0</v>
      </c>
      <c r="Q42" s="149">
        <v>0</v>
      </c>
      <c r="R42" s="149">
        <v>0</v>
      </c>
      <c r="S42" s="149">
        <v>0</v>
      </c>
      <c r="T42" s="151">
        <f t="shared" si="8"/>
        <v>0</v>
      </c>
      <c r="U42" s="149">
        <v>0</v>
      </c>
      <c r="V42" s="152">
        <f t="shared" si="9"/>
        <v>0</v>
      </c>
      <c r="W42" s="179"/>
      <c r="X42" s="179"/>
      <c r="Y42" s="179"/>
      <c r="Z42" s="177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</row>
    <row r="43" spans="1:45" s="71" customFormat="1" ht="15.75" customHeight="1">
      <c r="A43" s="625"/>
      <c r="B43" s="624"/>
      <c r="C43" s="19"/>
      <c r="D43" s="161" t="s">
        <v>18</v>
      </c>
      <c r="E43" s="162" t="s">
        <v>393</v>
      </c>
      <c r="F43" s="180"/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49">
        <v>0</v>
      </c>
      <c r="M43" s="149">
        <v>0</v>
      </c>
      <c r="N43" s="149">
        <v>0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51">
        <f t="shared" si="8"/>
        <v>0</v>
      </c>
      <c r="U43" s="149">
        <v>0</v>
      </c>
      <c r="V43" s="152">
        <f t="shared" si="9"/>
        <v>0</v>
      </c>
      <c r="W43" s="182"/>
      <c r="X43" s="179"/>
      <c r="Y43" s="179"/>
      <c r="Z43" s="177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</row>
    <row r="44" spans="1:45" s="71" customFormat="1" ht="15.75">
      <c r="A44" s="625"/>
      <c r="B44" s="624"/>
      <c r="C44" s="19"/>
      <c r="D44" s="161" t="s">
        <v>19</v>
      </c>
      <c r="E44" s="163" t="s">
        <v>394</v>
      </c>
      <c r="F44" s="180"/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  <c r="N44" s="149">
        <v>0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51">
        <f t="shared" si="8"/>
        <v>0</v>
      </c>
      <c r="U44" s="149">
        <v>0</v>
      </c>
      <c r="V44" s="152">
        <f t="shared" si="9"/>
        <v>0</v>
      </c>
      <c r="W44" s="179"/>
      <c r="X44" s="179"/>
      <c r="Y44" s="179"/>
      <c r="Z44" s="177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</row>
    <row r="45" spans="1:45" s="71" customFormat="1" ht="15.75" customHeight="1">
      <c r="A45" s="625"/>
      <c r="B45" s="624"/>
      <c r="C45" s="19"/>
      <c r="D45" s="161" t="s">
        <v>20</v>
      </c>
      <c r="E45" s="162" t="s">
        <v>395</v>
      </c>
      <c r="F45" s="127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  <c r="N45" s="149">
        <v>0</v>
      </c>
      <c r="O45" s="149">
        <v>0</v>
      </c>
      <c r="P45" s="149">
        <v>0</v>
      </c>
      <c r="Q45" s="149">
        <v>18846</v>
      </c>
      <c r="R45" s="149">
        <v>0</v>
      </c>
      <c r="S45" s="149">
        <v>0</v>
      </c>
      <c r="T45" s="151">
        <f t="shared" si="8"/>
        <v>18846</v>
      </c>
      <c r="U45" s="149">
        <v>0</v>
      </c>
      <c r="V45" s="152">
        <f t="shared" si="9"/>
        <v>18846</v>
      </c>
      <c r="W45" s="176"/>
      <c r="X45" s="179"/>
      <c r="Y45" s="179"/>
      <c r="Z45" s="177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</row>
    <row r="46" spans="1:45" s="71" customFormat="1" ht="15.75" customHeight="1">
      <c r="A46" s="625"/>
      <c r="B46" s="624"/>
      <c r="C46" s="19"/>
      <c r="D46" s="160" t="s">
        <v>21</v>
      </c>
      <c r="E46" s="162" t="s">
        <v>379</v>
      </c>
      <c r="F46" s="127"/>
      <c r="G46" s="149">
        <f>+SUM(G47:G49)</f>
        <v>0</v>
      </c>
      <c r="H46" s="149">
        <f>+SUM(H47:H49)</f>
        <v>0</v>
      </c>
      <c r="I46" s="149">
        <f>+SUM(I47:I49)</f>
        <v>0</v>
      </c>
      <c r="J46" s="149">
        <f>+SUM(J47:J49)</f>
        <v>0</v>
      </c>
      <c r="K46" s="149">
        <f>+SUM(K47:K49)</f>
        <v>0</v>
      </c>
      <c r="L46" s="149">
        <f>+SUM(L47:L49)</f>
        <v>0</v>
      </c>
      <c r="M46" s="149">
        <f>+SUM(M47:M49)</f>
        <v>0</v>
      </c>
      <c r="N46" s="149">
        <f>+SUM(N47:N49)</f>
        <v>0</v>
      </c>
      <c r="O46" s="149">
        <f>+SUM(O47:O49)</f>
        <v>0</v>
      </c>
      <c r="P46" s="149">
        <f>+SUM(P47:P49)</f>
        <v>0</v>
      </c>
      <c r="Q46" s="149">
        <f>+SUM(Q47:Q49)</f>
        <v>0</v>
      </c>
      <c r="R46" s="149">
        <f>+SUM(R47:R49)</f>
        <v>0</v>
      </c>
      <c r="S46" s="149">
        <f>+SUM(S47:S49)</f>
        <v>0</v>
      </c>
      <c r="T46" s="149">
        <f>+SUM(T47:T49)</f>
        <v>0</v>
      </c>
      <c r="U46" s="149">
        <f>+SUM(U47:U49)</f>
        <v>-98064</v>
      </c>
      <c r="V46" s="152">
        <f>SUM(V47:V49)</f>
        <v>-98064</v>
      </c>
      <c r="W46" s="182"/>
      <c r="X46" s="179"/>
      <c r="Y46" s="179"/>
      <c r="Z46" s="177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</row>
    <row r="47" spans="1:47" ht="15.75" customHeight="1">
      <c r="A47" s="625"/>
      <c r="B47" s="624"/>
      <c r="C47" s="13"/>
      <c r="D47" s="154" t="s">
        <v>402</v>
      </c>
      <c r="E47" s="164" t="s">
        <v>380</v>
      </c>
      <c r="F47" s="159"/>
      <c r="G47" s="156">
        <v>0</v>
      </c>
      <c r="H47" s="156">
        <v>0</v>
      </c>
      <c r="I47" s="156">
        <v>0</v>
      </c>
      <c r="J47" s="156">
        <v>0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56">
        <v>0</v>
      </c>
      <c r="Q47" s="156">
        <v>0</v>
      </c>
      <c r="R47" s="156">
        <v>0</v>
      </c>
      <c r="S47" s="156">
        <v>0</v>
      </c>
      <c r="T47" s="157">
        <f>SUM(G47:S47)</f>
        <v>0</v>
      </c>
      <c r="U47" s="156">
        <v>-98064</v>
      </c>
      <c r="V47" s="158">
        <f>T47+U47</f>
        <v>-98064</v>
      </c>
      <c r="W47" s="134"/>
      <c r="X47" s="134"/>
      <c r="Y47" s="134"/>
      <c r="Z47" s="176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15.75" customHeight="1">
      <c r="A48" s="625"/>
      <c r="B48" s="624"/>
      <c r="C48" s="13"/>
      <c r="D48" s="154" t="s">
        <v>403</v>
      </c>
      <c r="E48" s="164" t="s">
        <v>381</v>
      </c>
      <c r="F48" s="159"/>
      <c r="G48" s="156">
        <v>0</v>
      </c>
      <c r="H48" s="156">
        <v>0</v>
      </c>
      <c r="I48" s="156">
        <v>0</v>
      </c>
      <c r="J48" s="156">
        <v>0</v>
      </c>
      <c r="K48" s="156">
        <v>0</v>
      </c>
      <c r="L48" s="156">
        <v>0</v>
      </c>
      <c r="M48" s="156">
        <v>0</v>
      </c>
      <c r="N48" s="156">
        <v>0</v>
      </c>
      <c r="O48" s="156">
        <v>0</v>
      </c>
      <c r="P48" s="156">
        <v>0</v>
      </c>
      <c r="Q48" s="156">
        <v>0</v>
      </c>
      <c r="R48" s="156">
        <v>0</v>
      </c>
      <c r="S48" s="156">
        <v>0</v>
      </c>
      <c r="T48" s="157">
        <f>SUM(G48:S48)</f>
        <v>0</v>
      </c>
      <c r="U48" s="156">
        <v>0</v>
      </c>
      <c r="V48" s="158">
        <f>T48+U48</f>
        <v>0</v>
      </c>
      <c r="W48" s="134"/>
      <c r="X48" s="134"/>
      <c r="Y48" s="134"/>
      <c r="Z48" s="176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</row>
    <row r="49" spans="1:47" ht="15.75" customHeight="1">
      <c r="A49" s="625"/>
      <c r="B49" s="624"/>
      <c r="C49" s="13"/>
      <c r="D49" s="154" t="s">
        <v>404</v>
      </c>
      <c r="E49" s="164" t="s">
        <v>373</v>
      </c>
      <c r="F49" s="159"/>
      <c r="G49" s="156">
        <v>0</v>
      </c>
      <c r="H49" s="156">
        <v>0</v>
      </c>
      <c r="I49" s="156">
        <v>0</v>
      </c>
      <c r="J49" s="156">
        <v>0</v>
      </c>
      <c r="K49" s="156">
        <v>0</v>
      </c>
      <c r="L49" s="156">
        <v>0</v>
      </c>
      <c r="M49" s="156">
        <v>0</v>
      </c>
      <c r="N49" s="156">
        <v>0</v>
      </c>
      <c r="O49" s="156">
        <v>0</v>
      </c>
      <c r="P49" s="156">
        <v>0</v>
      </c>
      <c r="Q49" s="156">
        <v>0</v>
      </c>
      <c r="R49" s="156">
        <v>0</v>
      </c>
      <c r="S49" s="156">
        <v>0</v>
      </c>
      <c r="T49" s="157">
        <f>SUM(G49:S49)</f>
        <v>0</v>
      </c>
      <c r="U49" s="156">
        <v>0</v>
      </c>
      <c r="V49" s="158">
        <f t="shared" si="9"/>
        <v>0</v>
      </c>
      <c r="W49" s="134"/>
      <c r="X49" s="134"/>
      <c r="Y49" s="134"/>
      <c r="Z49" s="176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</row>
    <row r="50" spans="1:47" s="71" customFormat="1" ht="33.75" customHeight="1">
      <c r="A50" s="625"/>
      <c r="B50" s="624"/>
      <c r="C50" s="183"/>
      <c r="D50" s="184"/>
      <c r="E50" s="185" t="s">
        <v>571</v>
      </c>
      <c r="F50" s="186"/>
      <c r="G50" s="187">
        <f aca="true" t="shared" si="10" ref="G50:V50">G38+G39+G40+G41+G42+G43+G44+G45+G46</f>
        <v>4200000</v>
      </c>
      <c r="H50" s="187">
        <f t="shared" si="10"/>
        <v>11880</v>
      </c>
      <c r="I50" s="187">
        <f t="shared" si="10"/>
        <v>0</v>
      </c>
      <c r="J50" s="187">
        <f t="shared" si="10"/>
        <v>772554</v>
      </c>
      <c r="K50" s="187">
        <f t="shared" si="10"/>
        <v>10079561</v>
      </c>
      <c r="L50" s="187">
        <f t="shared" si="10"/>
        <v>-1315532</v>
      </c>
      <c r="M50" s="187">
        <f t="shared" si="10"/>
        <v>720809</v>
      </c>
      <c r="N50" s="187">
        <f t="shared" si="10"/>
        <v>16721367</v>
      </c>
      <c r="O50" s="187">
        <f t="shared" si="10"/>
        <v>9099523</v>
      </c>
      <c r="P50" s="187">
        <f t="shared" si="10"/>
        <v>-4910203</v>
      </c>
      <c r="Q50" s="187">
        <f t="shared" si="10"/>
        <v>63801630.05340864</v>
      </c>
      <c r="R50" s="187">
        <f t="shared" si="10"/>
        <v>59396697</v>
      </c>
      <c r="S50" s="187">
        <f t="shared" si="10"/>
        <v>15365843</v>
      </c>
      <c r="T50" s="187">
        <f t="shared" si="10"/>
        <v>173944129</v>
      </c>
      <c r="U50" s="187">
        <f t="shared" si="10"/>
        <v>472995</v>
      </c>
      <c r="V50" s="188">
        <f t="shared" si="10"/>
        <v>174417124</v>
      </c>
      <c r="W50" s="182"/>
      <c r="X50" s="179"/>
      <c r="Y50" s="179"/>
      <c r="Z50" s="177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</row>
    <row r="51" spans="1:47" ht="20.25" customHeight="1">
      <c r="A51" s="602"/>
      <c r="B51" s="603"/>
      <c r="D51" s="189"/>
      <c r="E51" s="134"/>
      <c r="F51" s="134"/>
      <c r="G51" s="134"/>
      <c r="H51" s="134"/>
      <c r="I51" s="134"/>
      <c r="J51" s="134"/>
      <c r="L51" s="134"/>
      <c r="M51" s="134"/>
      <c r="N51" s="190"/>
      <c r="O51" s="134"/>
      <c r="Q51" s="134"/>
      <c r="R51" s="176"/>
      <c r="S51" s="134"/>
      <c r="T51" s="134"/>
      <c r="U51" s="134"/>
      <c r="V51" s="134"/>
      <c r="W51" s="134"/>
      <c r="X51" s="134"/>
      <c r="Y51" s="134"/>
      <c r="Z51" s="177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</row>
    <row r="52" spans="1:47" ht="20.25" customHeight="1">
      <c r="A52" s="602"/>
      <c r="B52" s="603"/>
      <c r="D52" s="189"/>
      <c r="E52" s="134"/>
      <c r="F52" s="134"/>
      <c r="G52" s="134"/>
      <c r="H52" s="134"/>
      <c r="I52" s="134"/>
      <c r="J52" s="134"/>
      <c r="L52" s="134"/>
      <c r="M52" s="134"/>
      <c r="N52" s="190"/>
      <c r="O52" s="134"/>
      <c r="P52" s="134"/>
      <c r="Q52" s="176"/>
      <c r="R52" s="134"/>
      <c r="S52" s="134"/>
      <c r="T52" s="134"/>
      <c r="U52" s="134"/>
      <c r="V52" s="134"/>
      <c r="W52" s="134"/>
      <c r="X52" s="134"/>
      <c r="Y52" s="134"/>
      <c r="Z52" s="177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</row>
    <row r="53" spans="1:47" ht="20.25" customHeight="1">
      <c r="A53" s="602"/>
      <c r="B53" s="603"/>
      <c r="D53" s="189"/>
      <c r="E53" s="134"/>
      <c r="F53" s="134"/>
      <c r="G53" s="134"/>
      <c r="H53" s="134"/>
      <c r="I53" s="134"/>
      <c r="J53" s="134"/>
      <c r="L53" s="571"/>
      <c r="M53" s="134"/>
      <c r="N53" s="190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77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</row>
    <row r="54" spans="4:47" ht="20.25" customHeight="1">
      <c r="D54" s="189"/>
      <c r="E54" s="134"/>
      <c r="F54" s="134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</row>
    <row r="55" spans="4:47" ht="20.25" customHeight="1">
      <c r="D55" s="189"/>
      <c r="E55" s="134"/>
      <c r="F55" s="134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</row>
    <row r="56" spans="4:47" ht="20.25" customHeight="1">
      <c r="D56" s="189"/>
      <c r="E56" s="134"/>
      <c r="F56" s="134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</row>
    <row r="57" spans="4:47" ht="20.25" customHeight="1">
      <c r="D57" s="189"/>
      <c r="E57" s="134"/>
      <c r="F57" s="134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</row>
    <row r="58" spans="4:47" ht="20.25" customHeight="1">
      <c r="D58" s="189"/>
      <c r="E58" s="134"/>
      <c r="F58" s="134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</row>
    <row r="59" spans="4:47" ht="20.25" customHeight="1">
      <c r="D59" s="189"/>
      <c r="E59" s="134"/>
      <c r="F59" s="134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</row>
    <row r="60" spans="4:22" ht="20.25" customHeight="1">
      <c r="D60" s="189"/>
      <c r="E60" s="134"/>
      <c r="F60" s="134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</row>
    <row r="61" spans="4:22" ht="20.25" customHeight="1">
      <c r="D61" s="189"/>
      <c r="E61" s="134"/>
      <c r="F61" s="134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</row>
    <row r="62" spans="4:22" ht="20.25" customHeight="1">
      <c r="D62" s="189"/>
      <c r="E62" s="134"/>
      <c r="F62" s="134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</row>
    <row r="63" spans="4:22" ht="20.25" customHeight="1">
      <c r="D63" s="189"/>
      <c r="E63" s="134"/>
      <c r="F63" s="134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</row>
    <row r="64" spans="4:22" ht="20.25" customHeight="1">
      <c r="D64" s="189"/>
      <c r="E64" s="134"/>
      <c r="F64" s="134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</row>
    <row r="65" spans="4:22" ht="20.25" customHeight="1">
      <c r="D65" s="189"/>
      <c r="E65" s="134"/>
      <c r="F65" s="134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</row>
    <row r="66" spans="4:22" ht="20.25" customHeight="1">
      <c r="D66" s="189"/>
      <c r="E66" s="134"/>
      <c r="F66" s="134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</row>
    <row r="67" spans="4:22" ht="20.25" customHeight="1">
      <c r="D67" s="189"/>
      <c r="E67" s="134"/>
      <c r="F67" s="134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</row>
    <row r="68" spans="4:22" ht="20.25" customHeight="1">
      <c r="D68" s="189"/>
      <c r="E68" s="134"/>
      <c r="F68" s="134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</row>
    <row r="69" spans="4:22" ht="20.25" customHeight="1">
      <c r="D69" s="189"/>
      <c r="E69" s="134"/>
      <c r="F69" s="134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</row>
    <row r="70" spans="4:22" ht="20.25" customHeight="1">
      <c r="D70" s="189"/>
      <c r="E70" s="134"/>
      <c r="F70" s="134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</row>
    <row r="71" spans="7:22" ht="20.25" customHeight="1"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</row>
    <row r="72" spans="7:22" ht="20.25" customHeight="1"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</row>
    <row r="73" spans="7:22" ht="20.25" customHeight="1"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</row>
    <row r="74" spans="7:22" ht="20.25" customHeight="1"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</row>
    <row r="75" spans="7:22" ht="20.25" customHeight="1"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</row>
    <row r="76" spans="7:22" ht="20.25" customHeight="1"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</row>
    <row r="77" spans="4:22" ht="20.25" customHeight="1">
      <c r="D77" s="38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</row>
    <row r="78" spans="4:22" ht="20.25" customHeight="1">
      <c r="D78" s="38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</row>
    <row r="79" spans="4:22" ht="20.25" customHeight="1">
      <c r="D79" s="38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</row>
    <row r="80" spans="4:7" ht="20.25" customHeight="1">
      <c r="D80" s="38"/>
      <c r="G80" s="176"/>
    </row>
  </sheetData>
  <sheetProtection/>
  <mergeCells count="11">
    <mergeCell ref="B2:B50"/>
    <mergeCell ref="A2:A50"/>
    <mergeCell ref="E5:G5"/>
    <mergeCell ref="G7:V7"/>
    <mergeCell ref="D9:E9"/>
    <mergeCell ref="D32:E32"/>
    <mergeCell ref="D33:E33"/>
    <mergeCell ref="K8:M8"/>
    <mergeCell ref="N8:P8"/>
    <mergeCell ref="D11:E11"/>
    <mergeCell ref="D12:E12"/>
  </mergeCells>
  <printOptions/>
  <pageMargins left="0.1968503937007874" right="0.2362204724409449" top="0.4724409448818898" bottom="0.3937007874015748" header="0.35433070866141736" footer="0.31496062992125984"/>
  <pageSetup fitToHeight="1" fitToWidth="1" horizontalDpi="600" verticalDpi="600" orientation="landscape" paperSize="9" scale="42" r:id="rId1"/>
  <headerFooter scaleWithDoc="0" alignWithMargins="0">
    <firstFooter xml:space="preserve">&amp;L&amp;"Tahoma,Regular"&amp;10
&amp;8Sınıflandırma: &amp;"Tahoma,Bold"&amp;K3333FFDahili Kullanım&amp;"Microsoft Sans Serif,Regular"&amp;8&amp;K000000
 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R119"/>
  <sheetViews>
    <sheetView tabSelected="1" zoomScale="70" zoomScaleNormal="70" zoomScalePageLayoutView="0" workbookViewId="0" topLeftCell="A1">
      <selection activeCell="J13" sqref="J13"/>
    </sheetView>
  </sheetViews>
  <sheetFormatPr defaultColWidth="9.140625" defaultRowHeight="12.75"/>
  <cols>
    <col min="1" max="1" width="4.00390625" style="38" customWidth="1"/>
    <col min="2" max="2" width="2.7109375" style="38" customWidth="1"/>
    <col min="3" max="3" width="9.140625" style="38" customWidth="1"/>
    <col min="4" max="4" width="99.140625" style="38" customWidth="1"/>
    <col min="5" max="5" width="8.7109375" style="38" customWidth="1"/>
    <col min="6" max="6" width="20.57421875" style="38" customWidth="1"/>
    <col min="7" max="7" width="21.421875" style="38" customWidth="1"/>
    <col min="8" max="8" width="10.421875" style="38" bestFit="1" customWidth="1"/>
    <col min="9" max="9" width="9.140625" style="38" customWidth="1"/>
    <col min="10" max="10" width="15.8515625" style="38" bestFit="1" customWidth="1"/>
    <col min="11" max="11" width="20.57421875" style="38" customWidth="1"/>
    <col min="12" max="12" width="14.140625" style="38" customWidth="1"/>
    <col min="13" max="13" width="14.57421875" style="38" bestFit="1" customWidth="1"/>
    <col min="14" max="14" width="12.8515625" style="38" bestFit="1" customWidth="1"/>
    <col min="15" max="16" width="9.140625" style="38" customWidth="1"/>
    <col min="17" max="17" width="11.28125" style="38" bestFit="1" customWidth="1"/>
    <col min="18" max="16384" width="9.140625" style="38" customWidth="1"/>
  </cols>
  <sheetData>
    <row r="1" ht="12.75">
      <c r="G1" s="594"/>
    </row>
    <row r="2" spans="2:7" ht="20.25">
      <c r="B2" s="3" t="s">
        <v>237</v>
      </c>
      <c r="C2" s="33"/>
      <c r="D2" s="34"/>
      <c r="E2" s="35"/>
      <c r="F2" s="36"/>
      <c r="G2" s="37"/>
    </row>
    <row r="3" spans="2:7" ht="21">
      <c r="B3" s="7" t="s">
        <v>584</v>
      </c>
      <c r="C3" s="39"/>
      <c r="D3" s="40"/>
      <c r="E3" s="40"/>
      <c r="F3" s="40"/>
      <c r="G3" s="41"/>
    </row>
    <row r="4" spans="2:7" ht="12.75" customHeight="1">
      <c r="B4" s="42"/>
      <c r="C4" s="43"/>
      <c r="D4" s="44"/>
      <c r="E4" s="45"/>
      <c r="F4" s="46"/>
      <c r="G4" s="47"/>
    </row>
    <row r="5" spans="2:8" ht="18.75" customHeight="1">
      <c r="B5" s="48"/>
      <c r="C5" s="49"/>
      <c r="D5" s="50"/>
      <c r="E5" s="642" t="s">
        <v>67</v>
      </c>
      <c r="F5" s="645" t="s">
        <v>283</v>
      </c>
      <c r="G5" s="646" t="s">
        <v>283</v>
      </c>
      <c r="H5" s="535"/>
    </row>
    <row r="6" spans="2:11" ht="15.75">
      <c r="B6" s="51"/>
      <c r="C6" s="14"/>
      <c r="D6" s="52"/>
      <c r="E6" s="643"/>
      <c r="F6" s="53" t="s">
        <v>0</v>
      </c>
      <c r="G6" s="54" t="s">
        <v>528</v>
      </c>
      <c r="H6" s="51"/>
      <c r="K6" s="591"/>
    </row>
    <row r="7" spans="2:8" ht="15.75">
      <c r="B7" s="51"/>
      <c r="C7" s="14"/>
      <c r="D7" s="52"/>
      <c r="E7" s="643"/>
      <c r="F7" s="55" t="s">
        <v>585</v>
      </c>
      <c r="G7" s="56" t="s">
        <v>572</v>
      </c>
      <c r="H7" s="51"/>
    </row>
    <row r="8" spans="2:8" ht="18.75">
      <c r="B8" s="57"/>
      <c r="C8" s="18"/>
      <c r="D8" s="58"/>
      <c r="E8" s="644"/>
      <c r="F8" s="59" t="str">
        <f>+a!F9</f>
        <v>31 Mart 2023</v>
      </c>
      <c r="G8" s="60" t="str">
        <f>'gt'!F9</f>
        <v>31 Mart 2022</v>
      </c>
      <c r="H8" s="51"/>
    </row>
    <row r="9" spans="2:8" ht="18.75" customHeight="1">
      <c r="B9" s="51"/>
      <c r="C9" s="14"/>
      <c r="D9" s="31"/>
      <c r="E9" s="593"/>
      <c r="F9" s="15"/>
      <c r="G9" s="595"/>
      <c r="H9" s="51"/>
    </row>
    <row r="10" spans="2:8" ht="18.75">
      <c r="B10" s="51"/>
      <c r="C10" s="63" t="s">
        <v>462</v>
      </c>
      <c r="D10" s="64" t="s">
        <v>463</v>
      </c>
      <c r="E10" s="16"/>
      <c r="F10" s="15"/>
      <c r="G10" s="62"/>
      <c r="H10" s="51"/>
    </row>
    <row r="11" spans="2:8" ht="12.75" customHeight="1">
      <c r="B11" s="51"/>
      <c r="C11" s="65"/>
      <c r="D11" s="64"/>
      <c r="E11" s="16"/>
      <c r="F11" s="15"/>
      <c r="G11" s="62"/>
      <c r="H11" s="51"/>
    </row>
    <row r="12" spans="2:18" s="71" customFormat="1" ht="18.75">
      <c r="B12" s="66"/>
      <c r="C12" s="67" t="s">
        <v>33</v>
      </c>
      <c r="D12" s="64" t="s">
        <v>464</v>
      </c>
      <c r="E12" s="538" t="s">
        <v>280</v>
      </c>
      <c r="F12" s="69">
        <f>SUM(F14:F22)</f>
        <v>23882727</v>
      </c>
      <c r="G12" s="70">
        <f>SUM(G14:G22)</f>
        <v>20083319</v>
      </c>
      <c r="H12" s="66"/>
      <c r="I12" s="537"/>
      <c r="J12" s="38"/>
      <c r="K12" s="353"/>
      <c r="L12" s="38"/>
      <c r="N12" s="537"/>
      <c r="R12" s="537"/>
    </row>
    <row r="13" spans="2:18" ht="12.75" customHeight="1">
      <c r="B13" s="51"/>
      <c r="C13" s="72"/>
      <c r="D13" s="31"/>
      <c r="E13" s="16"/>
      <c r="F13" s="73"/>
      <c r="G13" s="74"/>
      <c r="H13" s="51"/>
      <c r="I13" s="537"/>
      <c r="K13" s="353"/>
      <c r="N13" s="537"/>
      <c r="R13" s="537"/>
    </row>
    <row r="14" spans="2:18" ht="15.75">
      <c r="B14" s="51"/>
      <c r="C14" s="25" t="s">
        <v>51</v>
      </c>
      <c r="D14" s="14" t="s">
        <v>465</v>
      </c>
      <c r="E14" s="16"/>
      <c r="F14" s="75">
        <v>32307946</v>
      </c>
      <c r="G14" s="76">
        <v>20839288</v>
      </c>
      <c r="H14" s="51"/>
      <c r="I14" s="537"/>
      <c r="K14" s="353"/>
      <c r="N14" s="537"/>
      <c r="R14" s="537"/>
    </row>
    <row r="15" spans="2:18" ht="15.75">
      <c r="B15" s="51"/>
      <c r="C15" s="25" t="s">
        <v>52</v>
      </c>
      <c r="D15" s="14" t="s">
        <v>466</v>
      </c>
      <c r="E15" s="16"/>
      <c r="F15" s="75">
        <v>-15637733</v>
      </c>
      <c r="G15" s="76">
        <v>-4580091</v>
      </c>
      <c r="H15" s="51"/>
      <c r="I15" s="537"/>
      <c r="K15" s="353"/>
      <c r="N15" s="537"/>
      <c r="R15" s="537"/>
    </row>
    <row r="16" spans="2:18" ht="15.75">
      <c r="B16" s="51"/>
      <c r="C16" s="25" t="s">
        <v>53</v>
      </c>
      <c r="D16" s="14" t="s">
        <v>467</v>
      </c>
      <c r="E16" s="16"/>
      <c r="F16" s="75">
        <v>11999</v>
      </c>
      <c r="G16" s="76">
        <v>14049</v>
      </c>
      <c r="H16" s="51"/>
      <c r="I16" s="537"/>
      <c r="K16" s="353"/>
      <c r="N16" s="537"/>
      <c r="R16" s="537"/>
    </row>
    <row r="17" spans="2:18" ht="15.75">
      <c r="B17" s="51"/>
      <c r="C17" s="25" t="s">
        <v>439</v>
      </c>
      <c r="D17" s="14" t="s">
        <v>31</v>
      </c>
      <c r="E17" s="16"/>
      <c r="F17" s="75">
        <v>8746286</v>
      </c>
      <c r="G17" s="76">
        <v>4377263</v>
      </c>
      <c r="H17" s="51"/>
      <c r="I17" s="537"/>
      <c r="J17" s="353"/>
      <c r="K17" s="353"/>
      <c r="N17" s="537"/>
      <c r="R17" s="537"/>
    </row>
    <row r="18" spans="2:18" ht="15.75">
      <c r="B18" s="51"/>
      <c r="C18" s="25" t="s">
        <v>468</v>
      </c>
      <c r="D18" s="14" t="s">
        <v>469</v>
      </c>
      <c r="E18" s="16"/>
      <c r="F18" s="75">
        <v>10192728</v>
      </c>
      <c r="G18" s="76">
        <v>4767405</v>
      </c>
      <c r="H18" s="51"/>
      <c r="I18" s="537"/>
      <c r="J18" s="353"/>
      <c r="K18" s="353"/>
      <c r="N18" s="537"/>
      <c r="R18" s="537"/>
    </row>
    <row r="19" spans="2:18" ht="15.75">
      <c r="B19" s="51"/>
      <c r="C19" s="25" t="s">
        <v>470</v>
      </c>
      <c r="D19" s="14" t="s">
        <v>471</v>
      </c>
      <c r="E19" s="16"/>
      <c r="F19" s="75">
        <v>321606</v>
      </c>
      <c r="G19" s="76">
        <v>213957</v>
      </c>
      <c r="H19" s="51"/>
      <c r="I19" s="537"/>
      <c r="J19" s="353"/>
      <c r="K19" s="353"/>
      <c r="N19" s="537"/>
      <c r="R19" s="537"/>
    </row>
    <row r="20" spans="2:18" ht="15.75">
      <c r="B20" s="51"/>
      <c r="C20" s="25" t="s">
        <v>472</v>
      </c>
      <c r="D20" s="14" t="s">
        <v>473</v>
      </c>
      <c r="E20" s="16"/>
      <c r="F20" s="75">
        <v>-10694998</v>
      </c>
      <c r="G20" s="76">
        <v>-4450571</v>
      </c>
      <c r="H20" s="51"/>
      <c r="I20" s="537"/>
      <c r="J20" s="353"/>
      <c r="K20" s="353"/>
      <c r="N20" s="537"/>
      <c r="R20" s="537"/>
    </row>
    <row r="21" spans="2:18" ht="15.75">
      <c r="B21" s="51"/>
      <c r="C21" s="25" t="s">
        <v>474</v>
      </c>
      <c r="D21" s="14" t="s">
        <v>475</v>
      </c>
      <c r="E21" s="16"/>
      <c r="F21" s="75">
        <v>-596327</v>
      </c>
      <c r="G21" s="76">
        <v>-2509031</v>
      </c>
      <c r="H21" s="51"/>
      <c r="I21" s="537"/>
      <c r="J21" s="353"/>
      <c r="K21" s="353"/>
      <c r="N21" s="537"/>
      <c r="R21" s="537"/>
    </row>
    <row r="22" spans="2:18" ht="15.75">
      <c r="B22" s="51"/>
      <c r="C22" s="25" t="s">
        <v>476</v>
      </c>
      <c r="D22" s="14" t="s">
        <v>373</v>
      </c>
      <c r="E22" s="68"/>
      <c r="F22" s="75">
        <v>-768780</v>
      </c>
      <c r="G22" s="76">
        <v>1411050</v>
      </c>
      <c r="H22" s="592"/>
      <c r="I22" s="537"/>
      <c r="J22" s="353"/>
      <c r="K22" s="353"/>
      <c r="N22" s="537"/>
      <c r="R22" s="537"/>
    </row>
    <row r="23" spans="2:18" ht="12.75" customHeight="1">
      <c r="B23" s="51"/>
      <c r="C23" s="77"/>
      <c r="D23" s="31"/>
      <c r="E23" s="16"/>
      <c r="F23" s="73"/>
      <c r="G23" s="74"/>
      <c r="H23" s="51"/>
      <c r="I23" s="537"/>
      <c r="J23" s="353"/>
      <c r="K23" s="353"/>
      <c r="N23" s="537"/>
      <c r="R23" s="537"/>
    </row>
    <row r="24" spans="2:18" s="71" customFormat="1" ht="18.75">
      <c r="B24" s="66"/>
      <c r="C24" s="67" t="s">
        <v>32</v>
      </c>
      <c r="D24" s="64" t="s">
        <v>477</v>
      </c>
      <c r="E24" s="538" t="s">
        <v>280</v>
      </c>
      <c r="F24" s="69">
        <f>SUM(F26:F35)</f>
        <v>47696531</v>
      </c>
      <c r="G24" s="70">
        <f>SUM(G26:G35)</f>
        <v>-4614126</v>
      </c>
      <c r="H24" s="66"/>
      <c r="I24" s="537"/>
      <c r="J24" s="353"/>
      <c r="K24" s="353"/>
      <c r="L24" s="38"/>
      <c r="N24" s="537"/>
      <c r="R24" s="537"/>
    </row>
    <row r="25" spans="2:18" ht="12.75" customHeight="1">
      <c r="B25" s="51"/>
      <c r="C25" s="77"/>
      <c r="D25" s="31"/>
      <c r="E25" s="16"/>
      <c r="F25" s="73"/>
      <c r="G25" s="74"/>
      <c r="H25" s="51"/>
      <c r="I25" s="537"/>
      <c r="J25" s="353"/>
      <c r="K25" s="353"/>
      <c r="N25" s="537"/>
      <c r="R25" s="537"/>
    </row>
    <row r="26" spans="2:18" ht="15.75">
      <c r="B26" s="51"/>
      <c r="C26" s="25" t="s">
        <v>156</v>
      </c>
      <c r="D26" s="78" t="s">
        <v>478</v>
      </c>
      <c r="E26" s="16"/>
      <c r="F26" s="75">
        <v>-1728780</v>
      </c>
      <c r="G26" s="76">
        <v>4230999</v>
      </c>
      <c r="H26" s="51"/>
      <c r="I26" s="537"/>
      <c r="J26" s="353"/>
      <c r="K26" s="353"/>
      <c r="N26" s="537"/>
      <c r="R26" s="537"/>
    </row>
    <row r="27" spans="2:18" ht="15.75">
      <c r="B27" s="51"/>
      <c r="C27" s="25" t="s">
        <v>157</v>
      </c>
      <c r="D27" s="14" t="s">
        <v>479</v>
      </c>
      <c r="E27" s="16"/>
      <c r="F27" s="75">
        <v>-17693416</v>
      </c>
      <c r="G27" s="76">
        <v>1562165</v>
      </c>
      <c r="H27" s="51"/>
      <c r="I27" s="537"/>
      <c r="J27" s="353"/>
      <c r="K27" s="353"/>
      <c r="N27" s="537"/>
      <c r="R27" s="537"/>
    </row>
    <row r="28" spans="2:18" ht="15.75">
      <c r="B28" s="51"/>
      <c r="C28" s="25" t="s">
        <v>314</v>
      </c>
      <c r="D28" s="14" t="s">
        <v>480</v>
      </c>
      <c r="E28" s="16"/>
      <c r="F28" s="75">
        <v>-75060488</v>
      </c>
      <c r="G28" s="76">
        <v>-78321735</v>
      </c>
      <c r="H28" s="51"/>
      <c r="I28" s="537"/>
      <c r="J28" s="353"/>
      <c r="K28" s="353"/>
      <c r="N28" s="537"/>
      <c r="R28" s="537"/>
    </row>
    <row r="29" spans="2:18" ht="15.75">
      <c r="B29" s="51"/>
      <c r="C29" s="79" t="s">
        <v>481</v>
      </c>
      <c r="D29" s="14" t="s">
        <v>482</v>
      </c>
      <c r="E29" s="16"/>
      <c r="F29" s="75">
        <v>511507</v>
      </c>
      <c r="G29" s="76">
        <v>-156430</v>
      </c>
      <c r="H29" s="51"/>
      <c r="I29" s="537"/>
      <c r="J29" s="353"/>
      <c r="K29" s="353"/>
      <c r="N29" s="537"/>
      <c r="R29" s="537"/>
    </row>
    <row r="30" spans="2:18" ht="15.75">
      <c r="B30" s="51"/>
      <c r="C30" s="25" t="s">
        <v>483</v>
      </c>
      <c r="D30" s="14" t="s">
        <v>484</v>
      </c>
      <c r="E30" s="16"/>
      <c r="F30" s="75">
        <v>3212924</v>
      </c>
      <c r="G30" s="76">
        <v>1926150</v>
      </c>
      <c r="H30" s="51"/>
      <c r="I30" s="537"/>
      <c r="J30" s="353"/>
      <c r="K30" s="353"/>
      <c r="N30" s="537"/>
      <c r="R30" s="537"/>
    </row>
    <row r="31" spans="2:18" ht="15.75">
      <c r="B31" s="51"/>
      <c r="C31" s="25" t="s">
        <v>485</v>
      </c>
      <c r="D31" s="14" t="s">
        <v>486</v>
      </c>
      <c r="E31" s="16"/>
      <c r="F31" s="75">
        <v>125817060</v>
      </c>
      <c r="G31" s="76">
        <v>67885790</v>
      </c>
      <c r="H31" s="51"/>
      <c r="I31" s="537"/>
      <c r="J31" s="353"/>
      <c r="K31" s="353"/>
      <c r="N31" s="537"/>
      <c r="R31" s="537"/>
    </row>
    <row r="32" spans="2:18" ht="15.75">
      <c r="B32" s="51"/>
      <c r="C32" s="25" t="s">
        <v>487</v>
      </c>
      <c r="D32" s="14" t="s">
        <v>488</v>
      </c>
      <c r="E32" s="16"/>
      <c r="F32" s="75">
        <v>0</v>
      </c>
      <c r="G32" s="76">
        <v>0</v>
      </c>
      <c r="H32" s="51"/>
      <c r="I32" s="537"/>
      <c r="J32" s="353"/>
      <c r="K32" s="353"/>
      <c r="N32" s="537"/>
      <c r="R32" s="537"/>
    </row>
    <row r="33" spans="2:18" ht="15.75">
      <c r="B33" s="51"/>
      <c r="C33" s="25" t="s">
        <v>489</v>
      </c>
      <c r="D33" s="14" t="s">
        <v>490</v>
      </c>
      <c r="E33" s="16"/>
      <c r="F33" s="75">
        <v>8212542</v>
      </c>
      <c r="G33" s="76">
        <v>-8143882</v>
      </c>
      <c r="H33" s="51"/>
      <c r="I33" s="537"/>
      <c r="J33" s="353"/>
      <c r="K33" s="353"/>
      <c r="N33" s="537"/>
      <c r="R33" s="537"/>
    </row>
    <row r="34" spans="2:18" ht="15.75">
      <c r="B34" s="51"/>
      <c r="C34" s="25" t="s">
        <v>491</v>
      </c>
      <c r="D34" s="14" t="s">
        <v>492</v>
      </c>
      <c r="E34" s="16"/>
      <c r="F34" s="75">
        <v>0</v>
      </c>
      <c r="G34" s="76">
        <v>0</v>
      </c>
      <c r="H34" s="51"/>
      <c r="I34" s="537"/>
      <c r="J34" s="353"/>
      <c r="K34" s="353"/>
      <c r="N34" s="537"/>
      <c r="R34" s="537"/>
    </row>
    <row r="35" spans="2:18" ht="15.75">
      <c r="B35" s="51"/>
      <c r="C35" s="25" t="s">
        <v>493</v>
      </c>
      <c r="D35" s="14" t="s">
        <v>494</v>
      </c>
      <c r="E35" s="68"/>
      <c r="F35" s="75">
        <v>4425182</v>
      </c>
      <c r="G35" s="76">
        <v>6402817</v>
      </c>
      <c r="H35" s="51"/>
      <c r="I35" s="537"/>
      <c r="J35" s="353"/>
      <c r="K35" s="353"/>
      <c r="N35" s="537"/>
      <c r="R35" s="537"/>
    </row>
    <row r="36" spans="2:18" ht="12.75" customHeight="1">
      <c r="B36" s="51"/>
      <c r="C36" s="72"/>
      <c r="D36" s="80"/>
      <c r="E36" s="15"/>
      <c r="F36" s="81"/>
      <c r="G36" s="82"/>
      <c r="H36" s="51"/>
      <c r="I36" s="537"/>
      <c r="J36" s="353"/>
      <c r="K36" s="353"/>
      <c r="N36" s="537"/>
      <c r="R36" s="537"/>
    </row>
    <row r="37" spans="2:18" s="71" customFormat="1" ht="18.75">
      <c r="B37" s="66"/>
      <c r="C37" s="63" t="s">
        <v>10</v>
      </c>
      <c r="D37" s="64" t="s">
        <v>495</v>
      </c>
      <c r="E37" s="538" t="s">
        <v>280</v>
      </c>
      <c r="F37" s="69">
        <f>+F12+F24</f>
        <v>71579258</v>
      </c>
      <c r="G37" s="70">
        <f>+G12+G24</f>
        <v>15469193</v>
      </c>
      <c r="H37" s="66"/>
      <c r="I37" s="537"/>
      <c r="J37" s="353"/>
      <c r="K37" s="353"/>
      <c r="L37" s="38"/>
      <c r="N37" s="537"/>
      <c r="R37" s="537"/>
    </row>
    <row r="38" spans="2:18" s="71" customFormat="1" ht="12.75" customHeight="1">
      <c r="B38" s="66"/>
      <c r="C38" s="83"/>
      <c r="D38" s="84"/>
      <c r="E38" s="85"/>
      <c r="F38" s="86"/>
      <c r="G38" s="87"/>
      <c r="H38" s="66"/>
      <c r="I38" s="537"/>
      <c r="J38" s="353"/>
      <c r="K38" s="353"/>
      <c r="L38" s="38"/>
      <c r="N38" s="537"/>
      <c r="R38" s="537"/>
    </row>
    <row r="39" spans="2:18" s="71" customFormat="1" ht="18.75">
      <c r="B39" s="66"/>
      <c r="C39" s="63" t="s">
        <v>496</v>
      </c>
      <c r="D39" s="64" t="s">
        <v>497</v>
      </c>
      <c r="E39" s="85"/>
      <c r="F39" s="86"/>
      <c r="G39" s="87"/>
      <c r="H39" s="66"/>
      <c r="I39" s="537"/>
      <c r="J39" s="353"/>
      <c r="K39" s="353"/>
      <c r="L39" s="38"/>
      <c r="N39" s="537"/>
      <c r="R39" s="537"/>
    </row>
    <row r="40" spans="2:18" s="71" customFormat="1" ht="12.75" customHeight="1">
      <c r="B40" s="66"/>
      <c r="C40" s="88"/>
      <c r="D40" s="84"/>
      <c r="E40" s="85"/>
      <c r="F40" s="86"/>
      <c r="G40" s="87"/>
      <c r="H40" s="66"/>
      <c r="I40" s="537"/>
      <c r="J40" s="353"/>
      <c r="K40" s="353"/>
      <c r="L40" s="38"/>
      <c r="N40" s="537"/>
      <c r="R40" s="537"/>
    </row>
    <row r="41" spans="2:18" s="71" customFormat="1" ht="18.75">
      <c r="B41" s="66"/>
      <c r="C41" s="63" t="s">
        <v>15</v>
      </c>
      <c r="D41" s="64" t="s">
        <v>498</v>
      </c>
      <c r="E41" s="538" t="s">
        <v>280</v>
      </c>
      <c r="F41" s="69">
        <f>SUM(F43:F51)</f>
        <v>-34942891</v>
      </c>
      <c r="G41" s="70">
        <f>SUM(G43:G51)</f>
        <v>-23352992</v>
      </c>
      <c r="H41" s="66"/>
      <c r="I41" s="537"/>
      <c r="J41" s="353"/>
      <c r="K41" s="353"/>
      <c r="L41" s="38"/>
      <c r="N41" s="537"/>
      <c r="R41" s="537"/>
    </row>
    <row r="42" spans="2:18" ht="12.75" customHeight="1">
      <c r="B42" s="51"/>
      <c r="C42" s="77"/>
      <c r="D42" s="31"/>
      <c r="E42" s="15"/>
      <c r="F42" s="81"/>
      <c r="G42" s="82"/>
      <c r="H42" s="51"/>
      <c r="I42" s="537"/>
      <c r="J42" s="353"/>
      <c r="K42" s="353"/>
      <c r="N42" s="537"/>
      <c r="R42" s="537"/>
    </row>
    <row r="43" spans="2:18" ht="15.75">
      <c r="B43" s="51"/>
      <c r="C43" s="25" t="s">
        <v>36</v>
      </c>
      <c r="D43" s="14" t="s">
        <v>499</v>
      </c>
      <c r="E43" s="68"/>
      <c r="F43" s="75">
        <v>0</v>
      </c>
      <c r="G43" s="76">
        <v>-828</v>
      </c>
      <c r="H43" s="51"/>
      <c r="I43" s="537"/>
      <c r="J43" s="353"/>
      <c r="K43" s="353"/>
      <c r="N43" s="537"/>
      <c r="R43" s="537"/>
    </row>
    <row r="44" spans="2:18" ht="15.75">
      <c r="B44" s="51"/>
      <c r="C44" s="25" t="s">
        <v>37</v>
      </c>
      <c r="D44" s="14" t="s">
        <v>500</v>
      </c>
      <c r="E44" s="68"/>
      <c r="F44" s="75">
        <v>0</v>
      </c>
      <c r="G44" s="76">
        <v>0</v>
      </c>
      <c r="H44" s="51"/>
      <c r="I44" s="537"/>
      <c r="J44" s="353"/>
      <c r="K44" s="353"/>
      <c r="N44" s="537"/>
      <c r="R44" s="537"/>
    </row>
    <row r="45" spans="2:18" ht="15.75">
      <c r="B45" s="51"/>
      <c r="C45" s="25" t="s">
        <v>38</v>
      </c>
      <c r="D45" s="14" t="s">
        <v>501</v>
      </c>
      <c r="E45" s="16"/>
      <c r="F45" s="75">
        <v>-1346338</v>
      </c>
      <c r="G45" s="76">
        <v>-252259</v>
      </c>
      <c r="H45" s="51"/>
      <c r="I45" s="537"/>
      <c r="J45" s="353"/>
      <c r="K45" s="353"/>
      <c r="N45" s="537"/>
      <c r="R45" s="537"/>
    </row>
    <row r="46" spans="2:18" ht="15.75">
      <c r="B46" s="51"/>
      <c r="C46" s="25" t="s">
        <v>57</v>
      </c>
      <c r="D46" s="14" t="s">
        <v>502</v>
      </c>
      <c r="E46" s="16"/>
      <c r="F46" s="75">
        <v>-108906</v>
      </c>
      <c r="G46" s="76">
        <v>134246</v>
      </c>
      <c r="H46" s="51"/>
      <c r="I46" s="537"/>
      <c r="J46" s="353"/>
      <c r="K46" s="353"/>
      <c r="N46" s="537"/>
      <c r="R46" s="537"/>
    </row>
    <row r="47" spans="2:18" ht="15.75">
      <c r="B47" s="51"/>
      <c r="C47" s="25" t="s">
        <v>58</v>
      </c>
      <c r="D47" s="14" t="s">
        <v>503</v>
      </c>
      <c r="E47" s="16"/>
      <c r="F47" s="75">
        <v>-5704141</v>
      </c>
      <c r="G47" s="76">
        <v>-13504675</v>
      </c>
      <c r="H47" s="51"/>
      <c r="I47" s="537"/>
      <c r="J47" s="353"/>
      <c r="K47" s="353"/>
      <c r="N47" s="537"/>
      <c r="R47" s="537"/>
    </row>
    <row r="48" spans="2:18" ht="15.75">
      <c r="B48" s="51"/>
      <c r="C48" s="25" t="s">
        <v>424</v>
      </c>
      <c r="D48" s="14" t="s">
        <v>504</v>
      </c>
      <c r="E48" s="16"/>
      <c r="F48" s="75">
        <v>8324124</v>
      </c>
      <c r="G48" s="76">
        <v>6622975</v>
      </c>
      <c r="H48" s="51"/>
      <c r="I48" s="537"/>
      <c r="J48" s="353"/>
      <c r="K48" s="353"/>
      <c r="N48" s="537"/>
      <c r="R48" s="537"/>
    </row>
    <row r="49" spans="2:18" ht="15.75">
      <c r="B49" s="51"/>
      <c r="C49" s="25" t="s">
        <v>505</v>
      </c>
      <c r="D49" s="14" t="s">
        <v>506</v>
      </c>
      <c r="E49" s="16"/>
      <c r="F49" s="75">
        <v>-37694811</v>
      </c>
      <c r="G49" s="76">
        <v>-17465048</v>
      </c>
      <c r="H49" s="51"/>
      <c r="I49" s="537"/>
      <c r="J49" s="353"/>
      <c r="K49" s="353"/>
      <c r="N49" s="537"/>
      <c r="R49" s="537"/>
    </row>
    <row r="50" spans="2:18" ht="15.75">
      <c r="B50" s="51"/>
      <c r="C50" s="25" t="s">
        <v>507</v>
      </c>
      <c r="D50" s="14" t="s">
        <v>508</v>
      </c>
      <c r="E50" s="16"/>
      <c r="F50" s="75">
        <v>1587181</v>
      </c>
      <c r="G50" s="76">
        <v>1112597</v>
      </c>
      <c r="H50" s="51"/>
      <c r="I50" s="537"/>
      <c r="J50" s="353"/>
      <c r="K50" s="353"/>
      <c r="N50" s="537"/>
      <c r="R50" s="537"/>
    </row>
    <row r="51" spans="2:18" ht="15.75">
      <c r="B51" s="51"/>
      <c r="C51" s="25" t="s">
        <v>509</v>
      </c>
      <c r="D51" s="14" t="s">
        <v>373</v>
      </c>
      <c r="E51" s="68"/>
      <c r="F51" s="75">
        <v>0</v>
      </c>
      <c r="G51" s="76">
        <v>0</v>
      </c>
      <c r="H51" s="51"/>
      <c r="I51" s="537"/>
      <c r="J51" s="353"/>
      <c r="K51" s="353"/>
      <c r="N51" s="537"/>
      <c r="R51" s="537"/>
    </row>
    <row r="52" spans="2:18" ht="12.75" customHeight="1">
      <c r="B52" s="51"/>
      <c r="C52" s="77"/>
      <c r="D52" s="31"/>
      <c r="E52" s="16"/>
      <c r="F52" s="73"/>
      <c r="G52" s="74"/>
      <c r="H52" s="51"/>
      <c r="I52" s="537"/>
      <c r="J52" s="353"/>
      <c r="K52" s="353"/>
      <c r="N52" s="537"/>
      <c r="R52" s="537"/>
    </row>
    <row r="53" spans="2:18" ht="18.75">
      <c r="B53" s="51"/>
      <c r="C53" s="63" t="s">
        <v>510</v>
      </c>
      <c r="D53" s="64" t="s">
        <v>511</v>
      </c>
      <c r="E53" s="16"/>
      <c r="F53" s="73"/>
      <c r="G53" s="74"/>
      <c r="H53" s="51"/>
      <c r="I53" s="537"/>
      <c r="J53" s="353"/>
      <c r="K53" s="353"/>
      <c r="N53" s="537"/>
      <c r="R53" s="537"/>
    </row>
    <row r="54" spans="2:18" ht="12.75" customHeight="1">
      <c r="B54" s="51"/>
      <c r="C54" s="77"/>
      <c r="D54" s="31"/>
      <c r="E54" s="16"/>
      <c r="F54" s="73"/>
      <c r="G54" s="74"/>
      <c r="H54" s="51"/>
      <c r="I54" s="537"/>
      <c r="J54" s="353"/>
      <c r="K54" s="353"/>
      <c r="N54" s="537"/>
      <c r="R54" s="537"/>
    </row>
    <row r="55" spans="2:18" s="71" customFormat="1" ht="18.75">
      <c r="B55" s="66"/>
      <c r="C55" s="63" t="s">
        <v>14</v>
      </c>
      <c r="D55" s="64" t="s">
        <v>512</v>
      </c>
      <c r="E55" s="89"/>
      <c r="F55" s="69">
        <f>SUM(F57:F62)</f>
        <v>-5697871</v>
      </c>
      <c r="G55" s="70">
        <f>SUM(G57:G62)</f>
        <v>3188962</v>
      </c>
      <c r="H55" s="66"/>
      <c r="I55" s="537"/>
      <c r="J55" s="353"/>
      <c r="K55" s="353"/>
      <c r="L55" s="38"/>
      <c r="N55" s="537"/>
      <c r="R55" s="537"/>
    </row>
    <row r="56" spans="2:18" ht="12.75" customHeight="1">
      <c r="B56" s="51"/>
      <c r="C56" s="72"/>
      <c r="D56" s="31"/>
      <c r="E56" s="16"/>
      <c r="F56" s="73"/>
      <c r="G56" s="74"/>
      <c r="H56" s="51"/>
      <c r="I56" s="537"/>
      <c r="J56" s="353"/>
      <c r="K56" s="353"/>
      <c r="N56" s="537"/>
      <c r="R56" s="537"/>
    </row>
    <row r="57" spans="2:18" ht="15.75">
      <c r="B57" s="51"/>
      <c r="C57" s="25" t="s">
        <v>39</v>
      </c>
      <c r="D57" s="14" t="s">
        <v>513</v>
      </c>
      <c r="E57" s="16"/>
      <c r="F57" s="75">
        <v>8055883</v>
      </c>
      <c r="G57" s="76">
        <v>3880659</v>
      </c>
      <c r="H57" s="51"/>
      <c r="I57" s="537"/>
      <c r="J57" s="353"/>
      <c r="K57" s="353"/>
      <c r="N57" s="537"/>
      <c r="R57" s="537"/>
    </row>
    <row r="58" spans="2:18" ht="15.75">
      <c r="B58" s="51"/>
      <c r="C58" s="25" t="s">
        <v>42</v>
      </c>
      <c r="D58" s="14" t="s">
        <v>514</v>
      </c>
      <c r="E58" s="16"/>
      <c r="F58" s="75">
        <v>-13505202</v>
      </c>
      <c r="G58" s="76">
        <v>-572503</v>
      </c>
      <c r="H58" s="51"/>
      <c r="I58" s="537"/>
      <c r="J58" s="353"/>
      <c r="K58" s="353"/>
      <c r="N58" s="537"/>
      <c r="R58" s="537"/>
    </row>
    <row r="59" spans="2:18" ht="15.75">
      <c r="B59" s="51"/>
      <c r="C59" s="25" t="s">
        <v>515</v>
      </c>
      <c r="D59" s="14" t="s">
        <v>516</v>
      </c>
      <c r="E59" s="16"/>
      <c r="F59" s="75">
        <v>0</v>
      </c>
      <c r="G59" s="76">
        <v>0</v>
      </c>
      <c r="H59" s="51"/>
      <c r="I59" s="537"/>
      <c r="J59" s="353"/>
      <c r="K59" s="353"/>
      <c r="N59" s="537"/>
      <c r="R59" s="537"/>
    </row>
    <row r="60" spans="2:18" ht="15.75">
      <c r="B60" s="51"/>
      <c r="C60" s="25" t="s">
        <v>517</v>
      </c>
      <c r="D60" s="14" t="s">
        <v>518</v>
      </c>
      <c r="E60" s="16"/>
      <c r="F60" s="75">
        <v>0</v>
      </c>
      <c r="G60" s="76">
        <v>0</v>
      </c>
      <c r="H60" s="51"/>
      <c r="I60" s="537"/>
      <c r="J60" s="353"/>
      <c r="K60" s="353"/>
      <c r="N60" s="537"/>
      <c r="R60" s="537"/>
    </row>
    <row r="61" spans="2:18" ht="15.75">
      <c r="B61" s="51"/>
      <c r="C61" s="25" t="s">
        <v>519</v>
      </c>
      <c r="D61" s="14" t="s">
        <v>569</v>
      </c>
      <c r="E61" s="16"/>
      <c r="F61" s="75">
        <v>-248552</v>
      </c>
      <c r="G61" s="76">
        <v>-119194</v>
      </c>
      <c r="H61" s="51"/>
      <c r="I61" s="537"/>
      <c r="J61" s="353"/>
      <c r="K61" s="353"/>
      <c r="N61" s="537"/>
      <c r="R61" s="537"/>
    </row>
    <row r="62" spans="2:18" ht="15.75">
      <c r="B62" s="51"/>
      <c r="C62" s="25" t="s">
        <v>520</v>
      </c>
      <c r="D62" s="14" t="s">
        <v>1</v>
      </c>
      <c r="E62" s="68"/>
      <c r="F62" s="75">
        <v>0</v>
      </c>
      <c r="G62" s="76">
        <v>0</v>
      </c>
      <c r="H62" s="51"/>
      <c r="I62" s="537"/>
      <c r="J62" s="353"/>
      <c r="K62" s="353"/>
      <c r="N62" s="537"/>
      <c r="R62" s="537"/>
    </row>
    <row r="63" spans="2:18" ht="12.75" customHeight="1">
      <c r="B63" s="51"/>
      <c r="C63" s="25"/>
      <c r="D63" s="14"/>
      <c r="E63" s="90"/>
      <c r="F63" s="73"/>
      <c r="G63" s="74"/>
      <c r="H63" s="51"/>
      <c r="I63" s="537"/>
      <c r="J63" s="353"/>
      <c r="K63" s="353"/>
      <c r="N63" s="537"/>
      <c r="R63" s="537"/>
    </row>
    <row r="64" spans="2:18" s="71" customFormat="1" ht="18.75">
      <c r="B64" s="66"/>
      <c r="C64" s="63" t="s">
        <v>13</v>
      </c>
      <c r="D64" s="64" t="s">
        <v>521</v>
      </c>
      <c r="E64" s="538" t="s">
        <v>280</v>
      </c>
      <c r="F64" s="91">
        <v>3241592</v>
      </c>
      <c r="G64" s="70">
        <v>3967277</v>
      </c>
      <c r="H64" s="66"/>
      <c r="I64" s="537"/>
      <c r="J64" s="353"/>
      <c r="K64" s="353"/>
      <c r="L64" s="38"/>
      <c r="N64" s="537"/>
      <c r="R64" s="537"/>
    </row>
    <row r="65" spans="2:18" ht="12.75" customHeight="1">
      <c r="B65" s="51"/>
      <c r="C65" s="26"/>
      <c r="D65" s="31"/>
      <c r="E65" s="93"/>
      <c r="F65" s="81"/>
      <c r="G65" s="82"/>
      <c r="H65" s="51"/>
      <c r="I65" s="537"/>
      <c r="J65" s="353"/>
      <c r="K65" s="353"/>
      <c r="N65" s="537"/>
      <c r="R65" s="537"/>
    </row>
    <row r="66" spans="2:18" s="71" customFormat="1" ht="18.75">
      <c r="B66" s="66"/>
      <c r="C66" s="63" t="s">
        <v>12</v>
      </c>
      <c r="D66" s="64" t="s">
        <v>522</v>
      </c>
      <c r="E66" s="538" t="s">
        <v>280</v>
      </c>
      <c r="F66" s="91">
        <f>+F37+F41+F55+F64</f>
        <v>34180088</v>
      </c>
      <c r="G66" s="92">
        <f>+G37+G41+G55+G64</f>
        <v>-727560</v>
      </c>
      <c r="H66" s="66"/>
      <c r="I66" s="537"/>
      <c r="J66" s="353"/>
      <c r="K66" s="353"/>
      <c r="L66" s="38"/>
      <c r="N66" s="537"/>
      <c r="R66" s="537"/>
    </row>
    <row r="67" spans="2:18" ht="12.75" customHeight="1">
      <c r="B67" s="51"/>
      <c r="C67" s="26"/>
      <c r="D67" s="64"/>
      <c r="E67" s="90"/>
      <c r="F67" s="73"/>
      <c r="G67" s="74"/>
      <c r="H67" s="51"/>
      <c r="I67" s="537"/>
      <c r="J67" s="353"/>
      <c r="K67" s="353"/>
      <c r="N67" s="537"/>
      <c r="R67" s="537"/>
    </row>
    <row r="68" spans="2:18" s="71" customFormat="1" ht="18.75">
      <c r="B68" s="66"/>
      <c r="C68" s="63" t="s">
        <v>17</v>
      </c>
      <c r="D68" s="64" t="s">
        <v>523</v>
      </c>
      <c r="E68" s="538" t="s">
        <v>280</v>
      </c>
      <c r="F68" s="91">
        <v>149464537</v>
      </c>
      <c r="G68" s="92">
        <v>122462323</v>
      </c>
      <c r="H68" s="66"/>
      <c r="I68" s="537"/>
      <c r="J68" s="353"/>
      <c r="K68" s="353"/>
      <c r="L68" s="38"/>
      <c r="N68" s="537"/>
      <c r="R68" s="537"/>
    </row>
    <row r="69" spans="2:18" ht="12.75" customHeight="1">
      <c r="B69" s="51"/>
      <c r="C69" s="65"/>
      <c r="D69" s="52"/>
      <c r="E69" s="90"/>
      <c r="F69" s="73"/>
      <c r="G69" s="74"/>
      <c r="H69" s="66"/>
      <c r="I69" s="537"/>
      <c r="J69" s="353"/>
      <c r="K69" s="353"/>
      <c r="N69" s="537"/>
      <c r="R69" s="537"/>
    </row>
    <row r="70" spans="2:18" s="71" customFormat="1" ht="18.75">
      <c r="B70" s="94"/>
      <c r="C70" s="95" t="s">
        <v>16</v>
      </c>
      <c r="D70" s="58" t="s">
        <v>524</v>
      </c>
      <c r="E70" s="539" t="s">
        <v>280</v>
      </c>
      <c r="F70" s="96">
        <f>+F66+F68</f>
        <v>183644625</v>
      </c>
      <c r="G70" s="596">
        <f>+G66+G68</f>
        <v>121734763</v>
      </c>
      <c r="H70" s="66"/>
      <c r="I70" s="537"/>
      <c r="J70" s="353"/>
      <c r="K70" s="353"/>
      <c r="L70" s="38"/>
      <c r="N70" s="537"/>
      <c r="R70" s="537"/>
    </row>
    <row r="71" spans="2:8" ht="18.75">
      <c r="B71" s="31"/>
      <c r="C71" s="31"/>
      <c r="D71" s="10"/>
      <c r="E71" s="97"/>
      <c r="F71" s="98"/>
      <c r="G71" s="98"/>
      <c r="H71" s="98"/>
    </row>
    <row r="72" spans="3:5" ht="18.75">
      <c r="C72" s="12" t="s">
        <v>246</v>
      </c>
      <c r="E72" s="99"/>
    </row>
    <row r="73" ht="15.75">
      <c r="E73" s="99"/>
    </row>
    <row r="74" ht="15.75">
      <c r="E74" s="99"/>
    </row>
    <row r="75" ht="15.75">
      <c r="E75" s="99"/>
    </row>
    <row r="76" ht="15.75">
      <c r="E76" s="99"/>
    </row>
    <row r="77" ht="15.75">
      <c r="E77" s="99"/>
    </row>
    <row r="78" ht="15.75">
      <c r="E78" s="99"/>
    </row>
    <row r="79" ht="15.75">
      <c r="E79" s="99"/>
    </row>
    <row r="80" ht="15.75">
      <c r="E80" s="99"/>
    </row>
    <row r="81" ht="15.75">
      <c r="E81" s="99"/>
    </row>
    <row r="82" ht="15.75">
      <c r="E82" s="99"/>
    </row>
    <row r="83" ht="15.75">
      <c r="E83" s="99"/>
    </row>
    <row r="84" ht="15.75">
      <c r="E84" s="99"/>
    </row>
    <row r="85" ht="15.75">
      <c r="E85" s="99"/>
    </row>
    <row r="86" ht="15.75">
      <c r="E86" s="99"/>
    </row>
    <row r="87" ht="15.75">
      <c r="E87" s="99"/>
    </row>
    <row r="88" ht="15.75">
      <c r="E88" s="99"/>
    </row>
    <row r="89" ht="15.75">
      <c r="E89" s="99"/>
    </row>
    <row r="90" ht="15.75">
      <c r="E90" s="99"/>
    </row>
    <row r="91" ht="15.75">
      <c r="E91" s="99"/>
    </row>
    <row r="92" ht="15.75">
      <c r="E92" s="99"/>
    </row>
    <row r="93" ht="15.75">
      <c r="E93" s="99"/>
    </row>
    <row r="94" ht="15.75">
      <c r="E94" s="99"/>
    </row>
    <row r="95" ht="15.75">
      <c r="E95" s="99"/>
    </row>
    <row r="96" ht="15.75">
      <c r="E96" s="99"/>
    </row>
    <row r="97" ht="15.75">
      <c r="E97" s="99"/>
    </row>
    <row r="98" ht="15.75">
      <c r="E98" s="99"/>
    </row>
    <row r="99" ht="15.75">
      <c r="E99" s="99"/>
    </row>
    <row r="100" ht="15.75">
      <c r="E100" s="99"/>
    </row>
    <row r="101" ht="15.75">
      <c r="E101" s="99"/>
    </row>
    <row r="102" ht="15.75">
      <c r="E102" s="99"/>
    </row>
    <row r="103" ht="15.75">
      <c r="E103" s="99"/>
    </row>
    <row r="104" ht="15.75">
      <c r="E104" s="99"/>
    </row>
    <row r="105" ht="15.75">
      <c r="E105" s="99"/>
    </row>
    <row r="106" ht="15.75">
      <c r="E106" s="99"/>
    </row>
    <row r="107" ht="15.75">
      <c r="E107" s="99"/>
    </row>
    <row r="108" ht="15.75">
      <c r="E108" s="99"/>
    </row>
    <row r="109" ht="15.75">
      <c r="E109" s="99"/>
    </row>
    <row r="110" ht="15.75">
      <c r="E110" s="99"/>
    </row>
    <row r="111" ht="15.75">
      <c r="E111" s="99"/>
    </row>
    <row r="112" ht="15.75">
      <c r="E112" s="99"/>
    </row>
    <row r="113" ht="15.75">
      <c r="E113" s="99"/>
    </row>
    <row r="114" ht="15.75">
      <c r="E114" s="99"/>
    </row>
    <row r="115" ht="15.75">
      <c r="E115" s="99"/>
    </row>
    <row r="116" ht="15.75">
      <c r="E116" s="99"/>
    </row>
    <row r="117" ht="15.75">
      <c r="E117" s="99"/>
    </row>
    <row r="118" ht="15.75">
      <c r="E118" s="99"/>
    </row>
    <row r="119" ht="15.75">
      <c r="E119" s="99"/>
    </row>
  </sheetData>
  <sheetProtection/>
  <mergeCells count="2">
    <mergeCell ref="E5:E8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&amp;C&amp;"Times New Roman,Normal"&amp;16 10</oddFooter>
    <firstFooter xml:space="preserve">&amp;L&amp;"Tahoma,Regular"&amp;10
&amp;8Sınıflandırma: &amp;"Tahoma,Bold"&amp;K3333FFDahili Kullanım&amp;"Microsoft Sans Serif,Regular"&amp;8&amp;K000000
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Ocal PERCIN (Konsolidasyon Ve U.Arasi Muh.)</dc:creator>
  <cp:keywords>K-6f0bc80f, N-c5b93c79</cp:keywords>
  <dc:description/>
  <cp:lastModifiedBy>Bora Arman</cp:lastModifiedBy>
  <cp:lastPrinted>2023-04-24T13:23:43Z</cp:lastPrinted>
  <dcterms:created xsi:type="dcterms:W3CDTF">1998-01-12T17:06:50Z</dcterms:created>
  <dcterms:modified xsi:type="dcterms:W3CDTF">2023-04-27T04:42:39Z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f1683958-5a29-405e-b401-53b11202310c</vt:lpwstr>
  </property>
  <property fmtid="{D5CDD505-2E9C-101B-9397-08002B2CF9AE}" pid="4" name="Classification">
    <vt:lpwstr>K-6f0bc80f</vt:lpwstr>
  </property>
  <property fmtid="{D5CDD505-2E9C-101B-9397-08002B2CF9AE}" pid="5" name="KVKK">
    <vt:lpwstr>N-c5b93c79</vt:lpwstr>
  </property>
  <property fmtid="{D5CDD505-2E9C-101B-9397-08002B2CF9AE}" pid="6" name="VisualMarking">
    <vt:lpwstr>ApplyTag</vt:lpwstr>
  </property>
</Properties>
</file>